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webextensions/taskpanes.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microsoft.com/office/2011/relationships/webextensiontaskpanes" Target="xl/webextensions/taskpanes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ver" sheetId="1" state="visible" r:id="rId3"/>
    <sheet name="Sheet" sheetId="2" state="visible" r:id="rId4"/>
    <sheet name="PAYE Calculator" sheetId="3" state="visible" r:id="rId5"/>
  </sheets>
  <definedNames>
    <definedName function="false" hidden="false" localSheetId="2" name="_xlnm.Print_Area" vbProcedure="false">'PAYE Calculator'!$A$1:$E$44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<sst xmlns="http://schemas.openxmlformats.org/spreadsheetml/2006/main" count="51" uniqueCount="50">
  <si>
    <t xml:space="preserve">PAYE Calculator</t>
  </si>
  <si>
    <t xml:space="preserve">Free UK small business template  |  OpenSheets.co.uk</t>
  </si>
  <si>
    <t xml:space="preserve">HOW TO USE THIS TEMPLATE</t>
  </si>
  <si>
    <t xml:space="preserve">1. Enter your gross annual salary in cell C10</t>
  </si>
  <si>
    <t xml:space="preserve">2. Select your tax code, pay period and NI category</t>
  </si>
  <si>
    <t xml:space="preserve">3. The calculator will automatically compute your income tax and NI</t>
  </si>
  <si>
    <t xml:space="preserve">4. Check the Summary section for your net take-home pay</t>
  </si>
  <si>
    <t xml:space="preserve">5. Blue cells are input fields - all other cells are protected</t>
  </si>
  <si>
    <t xml:space="preserve">Visit OpenSheets.co.uk for more free templates</t>
  </si>
  <si>
    <t xml:space="preserve">MTD-ready tools at aligned.tax</t>
  </si>
  <si>
    <t xml:space="preserve">Tax year: 2024/25</t>
  </si>
  <si>
    <t xml:space="preserve">[Logo]</t>
  </si>
  <si>
    <t xml:space="preserve">For guidance only. Figures are estimates based on standard UK tax rules.</t>
  </si>
  <si>
    <t xml:space="preserve">GROSS PAY</t>
  </si>
  <si>
    <t xml:space="preserve">INCOME TAX</t>
  </si>
  <si>
    <t xml:space="preserve">EMPLOYEE NI</t>
  </si>
  <si>
    <t xml:space="preserve">NET TAKE-HOME</t>
  </si>
  <si>
    <t xml:space="preserve">INPUTS</t>
  </si>
  <si>
    <t xml:space="preserve">Gross annual salary</t>
  </si>
  <si>
    <t xml:space="preserve">Tax code</t>
  </si>
  <si>
    <t xml:space="preserve">1257L</t>
  </si>
  <si>
    <t xml:space="preserve">Pay period</t>
  </si>
  <si>
    <t xml:space="preserve">Monthly</t>
  </si>
  <si>
    <t xml:space="preserve">NI category letter</t>
  </si>
  <si>
    <t xml:space="preserve">A</t>
  </si>
  <si>
    <t xml:space="preserve">INCOME TAX (2024/25)</t>
  </si>
  <si>
    <t xml:space="preserve">Personal allowance (1257L = £12,570)</t>
  </si>
  <si>
    <t xml:space="preserve">Taxable income</t>
  </si>
  <si>
    <t xml:space="preserve">Basic rate 20% (first £37,700)</t>
  </si>
  <si>
    <t xml:space="preserve">Higher rate 40% (£37,701 to £125,140)</t>
  </si>
  <si>
    <t xml:space="preserve">Additional rate 45% (above £125,140)</t>
  </si>
  <si>
    <t xml:space="preserve">Total income tax</t>
  </si>
  <si>
    <t xml:space="preserve">EMPLOYEE NATIONAL INSURANCE (2024/25)</t>
  </si>
  <si>
    <t xml:space="preserve">Primary threshold</t>
  </si>
  <si>
    <t xml:space="preserve">Upper earnings limit</t>
  </si>
  <si>
    <t xml:space="preserve">8% on earnings between thresholds</t>
  </si>
  <si>
    <t xml:space="preserve">2% on earnings above upper limit</t>
  </si>
  <si>
    <t xml:space="preserve">Total employee NI</t>
  </si>
  <si>
    <t xml:space="preserve">EMPLOYER NATIONAL INSURANCE (2024/25)</t>
  </si>
  <si>
    <t xml:space="preserve">Secondary threshold</t>
  </si>
  <si>
    <t xml:space="preserve">Employer NI at 13.8% above secondary threshold</t>
  </si>
  <si>
    <t xml:space="preserve">Total employer NI</t>
  </si>
  <si>
    <t xml:space="preserve">SUMMARY</t>
  </si>
  <si>
    <t xml:space="preserve">Gross pay (annual)</t>
  </si>
  <si>
    <t xml:space="preserve">Less: income tax</t>
  </si>
  <si>
    <t xml:space="preserve">Less: employee NI</t>
  </si>
  <si>
    <t xml:space="preserve">Employee net take-home (annual)</t>
  </si>
  <si>
    <t xml:space="preserve">Employee net take-home (per pay period)</t>
  </si>
  <si>
    <t xml:space="preserve">Total employment cost (gross + employer NI)</t>
  </si>
  <si>
    <t xml:space="preserve">This calculator provides estimates only. Consult a qualified accountant for personalised advice.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</si>
</sst>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£#,##0.00;[RED]&quot;(£&quot;#,##0.00\);\–"/>
  </numFmts>
  <fonts count="2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color rgb="FFFFFFFF"/>
      <name val="Calibri"/>
      <family val="0"/>
      <charset val="1"/>
    </font>
    <font>
      <sz val="12"/>
      <color rgb="FFFFFFFF"/>
      <name val="Calibri"/>
      <family val="0"/>
      <charset val="1"/>
    </font>
    <font>
      <b val="true"/>
      <sz val="13"/>
      <color rgb="FF1F2937"/>
      <name val="Calibri"/>
      <family val="0"/>
      <charset val="1"/>
    </font>
    <font>
      <sz val="11"/>
      <color rgb="FF374151"/>
      <name val="Calibri"/>
      <family val="0"/>
      <charset val="1"/>
    </font>
    <font>
      <u val="single"/>
      <sz val="11"/>
      <color rgb="FF1E40AF"/>
      <name val="Calibri"/>
      <family val="0"/>
      <charset val="1"/>
    </font>
    <font>
      <b val="true"/>
      <sz val="24"/>
      <color rgb="FF1F2937"/>
      <name val="Calibri"/>
      <family val="0"/>
      <charset val="1"/>
    </font>
    <font>
      <b val="true"/>
      <sz val="12"/>
      <color rgb="FF374151"/>
      <name val="Calibri"/>
      <family val="0"/>
      <charset val="1"/>
    </font>
    <font>
      <sz val="10"/>
      <color rgb="FF6B7280"/>
      <name val="Calibri"/>
      <family val="0"/>
      <charset val="1"/>
    </font>
    <font>
      <i val="true"/>
      <sz val="10"/>
      <color rgb="FF6B7280"/>
      <name val="Calibri"/>
      <family val="0"/>
      <charset val="1"/>
    </font>
    <font>
      <b val="true"/>
      <sz val="9"/>
      <color rgb="FFFFFFFF"/>
      <name val="Calibri"/>
      <family val="0"/>
      <charset val="1"/>
    </font>
    <font>
      <b val="true"/>
      <sz val="14"/>
      <color rgb="FFFFFFFF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sz val="11"/>
      <color rgb="FF1F2937"/>
      <name val="Calibri"/>
      <family val="0"/>
      <charset val="1"/>
    </font>
    <font>
      <b val="true"/>
      <sz val="11"/>
      <color rgb="FF374151"/>
      <name val="Calibri"/>
      <family val="0"/>
      <charset val="1"/>
    </font>
    <font>
      <b val="true"/>
      <sz val="11"/>
      <color rgb="FF1F2937"/>
      <name val="Calibri"/>
      <family val="0"/>
      <charset val="1"/>
    </font>
    <font>
      <i val="true"/>
      <sz val="9"/>
      <color rgb="FF6B7280"/>
      <name val="Calibri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E40AF"/>
        <bgColor rgb="FF003366"/>
      </patternFill>
    </fill>
    <fill>
      <patternFill patternType="solid">
        <fgColor rgb="FF1F2937"/>
        <bgColor rgb="FF374151"/>
      </patternFill>
    </fill>
    <fill>
      <patternFill patternType="solid">
        <fgColor rgb="FFDBEAFE"/>
        <bgColor rgb="FFCCFFFF"/>
      </patternFill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dashed">
        <color rgb="FF9CA3AF"/>
      </left>
      <right/>
      <top style="dashed">
        <color rgb="FF9CA3AF"/>
      </top>
      <bottom/>
      <diagonal/>
    </border>
    <border diagonalUp="false" diagonalDown="false">
      <left/>
      <right/>
      <top style="thin">
        <color rgb="FF1E40AF"/>
      </top>
      <bottom style="thin">
        <color rgb="FF1E40AF"/>
      </bottom>
      <diagonal/>
    </border>
    <border diagonalUp="false" diagonalDown="false">
      <left/>
      <right/>
      <top style="medium">
        <color rgb="FF1E40AF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4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4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6" fillId="4" borderId="0" xfId="0" applyFont="true" applyBorder="false" applyAlignment="true" applyProtection="true">
      <alignment horizontal="right" vertical="center" textRotation="0" wrapText="false" indent="0" shrinkToFit="false"/>
      <protection locked="false" hidden="false"/>
    </xf>
    <xf numFmtId="164" fontId="16" fillId="4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5" fontId="16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8" fillId="5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8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AF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7280"/>
      <rgbColor rgb="FF9CA3AF"/>
      <rgbColor rgb="FF003366"/>
      <rgbColor rgb="FF339966"/>
      <rgbColor rgb="FF003300"/>
      <rgbColor rgb="FF374151"/>
      <rgbColor rgb="FF993300"/>
      <rgbColor rgb="FF993366"/>
      <rgbColor rgb="FF1E40AF"/>
      <rgbColor rgb="FF1F293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opensheets.co.uk/" TargetMode="External"/><Relationship Id="rId2" Type="http://schemas.openxmlformats.org/officeDocument/2006/relationships/hyperlink" Target="https://aligned.tax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1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9765625" defaultRowHeight="15" zeroHeight="false" outlineLevelRow="0" outlineLevelCol="0"/>
  <cols>
    <col collapsed="false" customWidth="true" hidden="false" outlineLevel="0" max="1" min="1" style="0" width="60"/>
  </cols>
  <sheetData>
    <row r="1" customFormat="false" ht="49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27.75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</row>
    <row r="3" customFormat="false" ht="21.75" hidden="false" customHeight="true" outlineLevel="0" collapsed="false">
      <c r="A3" s="2" t="s">
        <v>1</v>
      </c>
      <c r="B3" s="2"/>
      <c r="C3" s="2"/>
      <c r="D3" s="2"/>
      <c r="E3" s="2"/>
      <c r="F3" s="2"/>
      <c r="G3" s="2"/>
      <c r="H3" s="2"/>
      <c r="I3" s="2"/>
    </row>
    <row r="4" customFormat="false" ht="18" hidden="false" customHeight="true" outlineLevel="0" collapsed="false">
      <c r="A4" s="3"/>
      <c r="B4" s="3"/>
      <c r="C4" s="3"/>
      <c r="D4" s="3"/>
      <c r="E4" s="3"/>
      <c r="F4" s="3"/>
      <c r="G4" s="3"/>
      <c r="H4" s="3"/>
      <c r="I4" s="3"/>
    </row>
    <row r="5" customFormat="false" ht="18" hidden="false" customHeight="true" outlineLevel="0" collapsed="false">
      <c r="A5" s="3"/>
      <c r="B5" s="3"/>
      <c r="C5" s="3"/>
      <c r="D5" s="3"/>
      <c r="E5" s="3"/>
      <c r="F5" s="3"/>
      <c r="G5" s="3"/>
      <c r="H5" s="3"/>
      <c r="I5" s="3"/>
    </row>
    <row r="6" customFormat="false" ht="18" hidden="false" customHeight="true" outlineLevel="0" collapsed="false">
      <c r="A6" s="3"/>
      <c r="B6" s="3"/>
      <c r="C6" s="3"/>
      <c r="D6" s="3"/>
      <c r="E6" s="3"/>
      <c r="F6" s="3"/>
      <c r="G6" s="3"/>
      <c r="H6" s="3"/>
      <c r="I6" s="3"/>
    </row>
    <row r="7" customFormat="false" ht="13.5" hidden="false" customHeight="true" outlineLevel="0" collapsed="false"/>
    <row r="8" customFormat="false" ht="25.5" hidden="false" customHeight="true" outlineLevel="0" collapsed="false">
      <c r="A8" s="4" t="s">
        <v>2</v>
      </c>
    </row>
    <row r="9" customFormat="false" ht="19.5" hidden="false" customHeight="true" outlineLevel="0" collapsed="false">
      <c r="A9" s="5" t="s">
        <v>3</v>
      </c>
    </row>
    <row r="10" customFormat="false" ht="19.5" hidden="false" customHeight="true" outlineLevel="0" collapsed="false">
      <c r="A10" s="5" t="s">
        <v>4</v>
      </c>
    </row>
    <row r="11" customFormat="false" ht="19.5" hidden="false" customHeight="true" outlineLevel="0" collapsed="false">
      <c r="A11" s="5" t="s">
        <v>5</v>
      </c>
    </row>
    <row r="12" customFormat="false" ht="19.5" hidden="false" customHeight="true" outlineLevel="0" collapsed="false">
      <c r="A12" s="5" t="s">
        <v>6</v>
      </c>
    </row>
    <row r="13" customFormat="false" ht="19.5" hidden="false" customHeight="true" outlineLevel="0" collapsed="false">
      <c r="A13" s="5" t="s">
        <v>7</v>
      </c>
    </row>
    <row r="15" customFormat="false" ht="19.5" hidden="false" customHeight="true" outlineLevel="0" collapsed="false">
      <c r="A15" s="6" t="s">
        <v>8</v>
      </c>
    </row>
    <row r="16" customFormat="false" ht="19.5" hidden="false" customHeight="true" outlineLevel="0" collapsed="false">
      <c r="A16" s="6" t="s">
        <v>9</v>
      </c>
    </row>
  </sheetData>
  <sheetProtection sheet="true"/>
  <mergeCells count="2">
    <mergeCell ref="A1:I2"/>
    <mergeCell ref="A3:I3"/>
  </mergeCells>
  <hyperlinks>
    <hyperlink ref="A15" r:id="rId1" display="Visit OpenSheets.co.uk for more free templates"/>
    <hyperlink ref="A16" r:id="rId2" display="MTD-ready tools at aligned.tax"/>
  </hyperlinks>
  <printOptions headings="false" gridLines="false" gridLinesSet="true" horizontalCentered="false" verticalCentered="false"/>
  <pageMargins left="0.25" right="0.25" top="0.45" bottom="0.7" header="0.511811023622047" footer="0.3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&amp;C&amp;9OpenSheets.co.uk  ·  free templates for UK small businesses  ·  MTD-ready tools at aligned.tax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9765625" defaultRowHeight="15" zeroHeight="false" outlineLevelRow="0" outlineLevelCol="0"/>
  <sheetData/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E4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9" topLeftCell="B10" activePane="bottomRight" state="frozen"/>
      <selection pane="topLeft" activeCell="A1" activeCellId="0" sqref="A1"/>
      <selection pane="topRight" activeCell="B1" activeCellId="0" sqref="B1"/>
      <selection pane="bottomLeft" activeCell="A10" activeCellId="0" sqref="A10"/>
      <selection pane="bottomRight" activeCell="A1" activeCellId="0" sqref="A1"/>
    </sheetView>
  </sheetViews>
  <sheetFormatPr defaultColWidth="8.59765625" defaultRowHeight="15" zeroHeight="false" outlineLevelRow="0" outlineLevelCol="0"/>
  <cols>
    <col collapsed="false" customWidth="true" hidden="false" outlineLevel="0" max="1" min="1" style="0" width="2.43"/>
    <col collapsed="false" customWidth="true" hidden="false" outlineLevel="0" max="2" min="2" style="0" width="46"/>
    <col collapsed="false" customWidth="true" hidden="false" outlineLevel="0" max="3" min="3" style="0" width="20"/>
    <col collapsed="false" customWidth="true" hidden="false" outlineLevel="0" max="5" min="4" style="0" width="16"/>
  </cols>
  <sheetData>
    <row r="1" customFormat="false" ht="36" hidden="false" customHeight="true" outlineLevel="0" collapsed="false">
      <c r="B1" s="7" t="s">
        <v>0</v>
      </c>
      <c r="C1" s="7"/>
    </row>
    <row r="2" customFormat="false" ht="24" hidden="false" customHeight="true" outlineLevel="0" collapsed="false">
      <c r="B2" s="8" t="s">
        <v>10</v>
      </c>
      <c r="C2" s="8"/>
      <c r="D2" s="9" t="s">
        <v>11</v>
      </c>
      <c r="E2" s="9"/>
    </row>
    <row r="3" customFormat="false" ht="18" hidden="false" customHeight="true" outlineLevel="0" collapsed="false">
      <c r="B3" s="10" t="s">
        <v>12</v>
      </c>
      <c r="C3" s="10"/>
      <c r="D3" s="9"/>
      <c r="E3" s="9"/>
    </row>
    <row r="4" customFormat="false" ht="7.5" hidden="false" customHeight="true" outlineLevel="0" collapsed="false"/>
    <row r="5" customFormat="false" ht="18" hidden="false" customHeight="true" outlineLevel="0" collapsed="false">
      <c r="B5" s="11" t="s">
        <v>13</v>
      </c>
      <c r="C5" s="11" t="s">
        <v>14</v>
      </c>
      <c r="D5" s="11" t="s">
        <v>15</v>
      </c>
      <c r="E5" s="12" t="s">
        <v>16</v>
      </c>
    </row>
    <row r="6" customFormat="false" ht="27.75" hidden="false" customHeight="true" outlineLevel="0" collapsed="false">
      <c r="B6" s="13" t="n">
        <f aca="false">C10</f>
        <v>42000</v>
      </c>
      <c r="C6" s="13" t="n">
        <f aca="false">C21</f>
        <v>5886</v>
      </c>
      <c r="D6" s="13" t="n">
        <f aca="false">C28</f>
        <v>2354.4</v>
      </c>
      <c r="E6" s="14" t="n">
        <f aca="false">C39</f>
        <v>33759.6</v>
      </c>
    </row>
    <row r="7" customFormat="false" ht="7.5" hidden="false" customHeight="true" outlineLevel="0" collapsed="false"/>
    <row r="8" customFormat="false" ht="19.5" hidden="false" customHeight="true" outlineLevel="0" collapsed="false">
      <c r="B8" s="15" t="s">
        <v>17</v>
      </c>
      <c r="C8" s="15"/>
      <c r="D8" s="15"/>
      <c r="E8" s="15"/>
    </row>
    <row r="9" customFormat="false" ht="6" hidden="false" customHeight="true" outlineLevel="0" collapsed="false"/>
    <row r="10" customFormat="false" ht="19.5" hidden="false" customHeight="true" outlineLevel="0" collapsed="false">
      <c r="B10" s="16" t="s">
        <v>18</v>
      </c>
      <c r="C10" s="17" t="n">
        <v>42000</v>
      </c>
    </row>
    <row r="11" customFormat="false" ht="19.5" hidden="false" customHeight="true" outlineLevel="0" collapsed="false">
      <c r="B11" s="16" t="s">
        <v>19</v>
      </c>
      <c r="C11" s="18" t="s">
        <v>20</v>
      </c>
    </row>
    <row r="12" customFormat="false" ht="19.5" hidden="false" customHeight="true" outlineLevel="0" collapsed="false">
      <c r="B12" s="16" t="s">
        <v>21</v>
      </c>
      <c r="C12" s="18" t="s">
        <v>22</v>
      </c>
    </row>
    <row r="13" customFormat="false" ht="19.5" hidden="false" customHeight="true" outlineLevel="0" collapsed="false">
      <c r="B13" s="16" t="s">
        <v>23</v>
      </c>
      <c r="C13" s="18" t="s">
        <v>24</v>
      </c>
    </row>
    <row r="14" customFormat="false" ht="7.5" hidden="false" customHeight="true" outlineLevel="0" collapsed="false"/>
    <row r="15" customFormat="false" ht="19.5" hidden="false" customHeight="true" outlineLevel="0" collapsed="false">
      <c r="B15" s="15" t="s">
        <v>25</v>
      </c>
      <c r="C15" s="15"/>
      <c r="D15" s="15"/>
      <c r="E15" s="15"/>
    </row>
    <row r="16" customFormat="false" ht="19.5" hidden="false" customHeight="true" outlineLevel="0" collapsed="false">
      <c r="B16" s="16" t="s">
        <v>26</v>
      </c>
      <c r="C16" s="19" t="n">
        <f aca="false">IF(C11="1257L",12570,0)</f>
        <v>12570</v>
      </c>
    </row>
    <row r="17" customFormat="false" ht="19.5" hidden="false" customHeight="true" outlineLevel="0" collapsed="false">
      <c r="B17" s="16" t="s">
        <v>27</v>
      </c>
      <c r="C17" s="19" t="n">
        <f aca="false">MAX(0,C10-C16)</f>
        <v>29430</v>
      </c>
    </row>
    <row r="18" customFormat="false" ht="19.5" hidden="false" customHeight="true" outlineLevel="0" collapsed="false">
      <c r="B18" s="16" t="s">
        <v>28</v>
      </c>
      <c r="C18" s="19" t="n">
        <f aca="false">MIN(MAX(0,C17),37700)*0.2</f>
        <v>5886</v>
      </c>
    </row>
    <row r="19" customFormat="false" ht="19.5" hidden="false" customHeight="true" outlineLevel="0" collapsed="false">
      <c r="B19" s="16" t="s">
        <v>29</v>
      </c>
      <c r="C19" s="19" t="n">
        <f aca="false">MAX(0,MIN(C17,125140)-37700)*0.4</f>
        <v>0</v>
      </c>
    </row>
    <row r="20" customFormat="false" ht="19.5" hidden="false" customHeight="true" outlineLevel="0" collapsed="false">
      <c r="B20" s="16" t="s">
        <v>30</v>
      </c>
      <c r="C20" s="19" t="n">
        <f aca="false">MAX(0,C17-125140)*0.45</f>
        <v>0</v>
      </c>
    </row>
    <row r="21" customFormat="false" ht="21.75" hidden="false" customHeight="true" outlineLevel="0" collapsed="false">
      <c r="B21" s="20" t="s">
        <v>31</v>
      </c>
      <c r="C21" s="21" t="n">
        <f aca="false">SUM(C18:C20)</f>
        <v>5886</v>
      </c>
    </row>
    <row r="22" customFormat="false" ht="7.5" hidden="false" customHeight="true" outlineLevel="0" collapsed="false"/>
    <row r="23" customFormat="false" ht="19.5" hidden="false" customHeight="true" outlineLevel="0" collapsed="false">
      <c r="B23" s="15" t="s">
        <v>32</v>
      </c>
      <c r="C23" s="15"/>
      <c r="D23" s="15"/>
      <c r="E23" s="15"/>
    </row>
    <row r="24" customFormat="false" ht="19.5" hidden="false" customHeight="true" outlineLevel="0" collapsed="false">
      <c r="B24" s="16" t="s">
        <v>33</v>
      </c>
      <c r="C24" s="19" t="n">
        <f aca="false">12570</f>
        <v>12570</v>
      </c>
    </row>
    <row r="25" customFormat="false" ht="19.5" hidden="false" customHeight="true" outlineLevel="0" collapsed="false">
      <c r="B25" s="16" t="s">
        <v>34</v>
      </c>
      <c r="C25" s="19" t="n">
        <f aca="false">50270</f>
        <v>50270</v>
      </c>
    </row>
    <row r="26" customFormat="false" ht="19.5" hidden="false" customHeight="true" outlineLevel="0" collapsed="false">
      <c r="B26" s="16" t="s">
        <v>35</v>
      </c>
      <c r="C26" s="19" t="n">
        <f aca="false">MAX(0,MIN(C10,C25)-C24)*0.08</f>
        <v>2354.4</v>
      </c>
    </row>
    <row r="27" customFormat="false" ht="19.5" hidden="false" customHeight="true" outlineLevel="0" collapsed="false">
      <c r="B27" s="16" t="s">
        <v>36</v>
      </c>
      <c r="C27" s="19" t="n">
        <f aca="false">MAX(0,C10-C25)*0.02</f>
        <v>0</v>
      </c>
    </row>
    <row r="28" customFormat="false" ht="21.75" hidden="false" customHeight="true" outlineLevel="0" collapsed="false">
      <c r="B28" s="20" t="s">
        <v>37</v>
      </c>
      <c r="C28" s="21" t="n">
        <f aca="false">C26+C27</f>
        <v>2354.4</v>
      </c>
    </row>
    <row r="29" customFormat="false" ht="7.5" hidden="false" customHeight="true" outlineLevel="0" collapsed="false"/>
    <row r="30" customFormat="false" ht="19.5" hidden="false" customHeight="true" outlineLevel="0" collapsed="false">
      <c r="B30" s="15" t="s">
        <v>38</v>
      </c>
      <c r="C30" s="15"/>
      <c r="D30" s="15"/>
      <c r="E30" s="15"/>
    </row>
    <row r="31" customFormat="false" ht="19.5" hidden="false" customHeight="true" outlineLevel="0" collapsed="false">
      <c r="B31" s="16" t="s">
        <v>39</v>
      </c>
      <c r="C31" s="19" t="n">
        <f aca="false">9100</f>
        <v>9100</v>
      </c>
    </row>
    <row r="32" customFormat="false" ht="19.5" hidden="false" customHeight="true" outlineLevel="0" collapsed="false">
      <c r="B32" s="16" t="s">
        <v>40</v>
      </c>
      <c r="C32" s="19" t="n">
        <f aca="false">MAX(0,C10-C31)*0.138</f>
        <v>4540.2</v>
      </c>
    </row>
    <row r="33" customFormat="false" ht="21.75" hidden="false" customHeight="true" outlineLevel="0" collapsed="false">
      <c r="B33" s="20" t="s">
        <v>41</v>
      </c>
      <c r="C33" s="21" t="n">
        <f aca="false">C32</f>
        <v>4540.2</v>
      </c>
    </row>
    <row r="34" customFormat="false" ht="7.5" hidden="false" customHeight="true" outlineLevel="0" collapsed="false"/>
    <row r="35" customFormat="false" ht="19.5" hidden="false" customHeight="true" outlineLevel="0" collapsed="false">
      <c r="B35" s="15" t="s">
        <v>42</v>
      </c>
      <c r="C35" s="15"/>
      <c r="D35" s="15"/>
      <c r="E35" s="15"/>
    </row>
    <row r="36" customFormat="false" ht="19.5" hidden="false" customHeight="true" outlineLevel="0" collapsed="false">
      <c r="B36" s="16" t="s">
        <v>43</v>
      </c>
      <c r="C36" s="19" t="n">
        <f aca="false">C10</f>
        <v>42000</v>
      </c>
    </row>
    <row r="37" customFormat="false" ht="19.5" hidden="false" customHeight="true" outlineLevel="0" collapsed="false">
      <c r="B37" s="16" t="s">
        <v>44</v>
      </c>
      <c r="C37" s="19" t="n">
        <f aca="false">C21</f>
        <v>5886</v>
      </c>
    </row>
    <row r="38" customFormat="false" ht="19.5" hidden="false" customHeight="true" outlineLevel="0" collapsed="false">
      <c r="B38" s="16" t="s">
        <v>45</v>
      </c>
      <c r="C38" s="19" t="n">
        <f aca="false">C28</f>
        <v>2354.4</v>
      </c>
    </row>
    <row r="39" customFormat="false" ht="21.75" hidden="false" customHeight="true" outlineLevel="0" collapsed="false">
      <c r="B39" s="20" t="s">
        <v>46</v>
      </c>
      <c r="C39" s="21" t="n">
        <f aca="false">C10-C21-C28</f>
        <v>33759.6</v>
      </c>
    </row>
    <row r="40" customFormat="false" ht="21.75" hidden="false" customHeight="true" outlineLevel="0" collapsed="false">
      <c r="B40" s="20" t="s">
        <v>47</v>
      </c>
      <c r="C40" s="22" t="n">
        <f aca="false">IF(C12="Weekly",C39/52,IF(C12="Monthly",C39/12,C39))</f>
        <v>2813.3</v>
      </c>
    </row>
    <row r="41" customFormat="false" ht="21.75" hidden="false" customHeight="true" outlineLevel="0" collapsed="false">
      <c r="B41" s="20" t="s">
        <v>48</v>
      </c>
      <c r="C41" s="22" t="n">
        <f aca="false">C10+C33</f>
        <v>46540.2</v>
      </c>
    </row>
    <row r="42" customFormat="false" ht="7.5" hidden="false" customHeight="true" outlineLevel="0" collapsed="false"/>
    <row r="43" customFormat="false" ht="19.5" hidden="false" customHeight="true" outlineLevel="0" collapsed="false">
      <c r="B43" s="23" t="s">
        <v>49</v>
      </c>
      <c r="C43" s="23"/>
    </row>
  </sheetData>
  <sheetProtection sheet="true"/>
  <mergeCells count="10">
    <mergeCell ref="B1:C1"/>
    <mergeCell ref="B2:C2"/>
    <mergeCell ref="D2:E3"/>
    <mergeCell ref="B3:C3"/>
    <mergeCell ref="B8:E8"/>
    <mergeCell ref="B15:E15"/>
    <mergeCell ref="B23:E23"/>
    <mergeCell ref="B30:E30"/>
    <mergeCell ref="B35:E35"/>
    <mergeCell ref="B43:C43"/>
  </mergeCells>
  <dataValidations count="2">
    <dataValidation allowBlank="true" errorStyle="stop" operator="between" showDropDown="false" showErrorMessage="false" showInputMessage="false" sqref="C12" type="list">
      <formula1>"Weekly,Monthly,Annual"</formula1>
      <formula2>0</formula2>
    </dataValidation>
    <dataValidation allowBlank="true" errorStyle="stop" operator="between" showDropDown="false" showErrorMessage="false" showInputMessage="false" sqref="C13" type="list">
      <formula1>"A,B,C,H,J,M,V,Z"</formula1>
      <formula2>0</formula2>
    </dataValidation>
  </dataValidations>
  <printOptions headings="false" gridLines="false" gridLinesSet="true" horizontalCentered="false" verticalCentered="false"/>
  <pageMargins left="0.25" right="0.25" top="0.45" bottom="0.7" header="0.511811023622047" footer="0.3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&amp;C&amp;9OpenSheets.co.uk  ·  free templates for UK small businesses  ·  MTD-ready tools at aligned.tax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2026-06-19T19:41:35Z</dcterms:created>
  <dc:creator>openpyxl</dc:creator>
  <dc:description/>
  <dc:language>en-GB</dc:language>
  <cp:lastModifiedBy>Anthony K</cp:lastModifiedBy>
  <dcterms:modified xsi:type="dcterms:W3CDTF">2026-06-20T11:57:00Z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