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ver" sheetId="1" state="visible" r:id="rId3"/>
    <sheet name="Gantt Chart" sheetId="2" state="visible" r:id="rId4"/>
  </sheets>
  <definedNames>
    <definedName function="false" hidden="false" localSheetId="1" name="_xlnm.Print_Area" vbProcedure="false">'Gantt Chart'!$A$1:$Y$26</definedName>
    <definedName function="false" hidden="true" localSheetId="1" name="_xlnm._FilterDatabase" vbProcedure="false">'Gantt Chart'!$B$8:$I$8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<sst xmlns="http://schemas.openxmlformats.org/spreadsheetml/2006/main" count="87" uniqueCount="63">
  <si>
    <t xml:space="preserve">Simple Gantt Chart</t>
  </si>
  <si>
    <t xml:space="preserve">Plan and track project tasks and timelines on a weekly schedule.</t>
  </si>
  <si>
    <t xml:space="preserve">HOW TO USE</t>
  </si>
  <si>
    <t xml:space="preserve">1.  Enter your project name, manager, and start date at the top of the Gantt Chart sheet.</t>
  </si>
  <si>
    <t xml:space="preserve">2.  The week columns update automatically to match your project start date.</t>
  </si>
  <si>
    <t xml:space="preserve">3.  Add each task in the Task Name column. Blue cells are your inputs.</t>
  </si>
  <si>
    <t xml:space="preserve">4.  Enter start and end dates for each task. The Duration column calculates automatically.</t>
  </si>
  <si>
    <t xml:space="preserve">5.  The Gantt bars fill in automatically based on the task dates and the project timeline.</t>
  </si>
  <si>
    <t xml:space="preserve">6.  Use the Status dropdown to mark tasks as Not started, In progress, Complete, or Delayed.</t>
  </si>
  <si>
    <t xml:space="preserve">7.  The colour band shows total tasks, completed, in progress, and the project end date.</t>
  </si>
  <si>
    <t xml:space="preserve">CLEARING THE SAMPLE DATA</t>
  </si>
  <si>
    <t xml:space="preserve">The blue cells contain example data. Select them and press Delete to enter your own tasks. Change the project start date and all week headers update automatically.</t>
  </si>
  <si>
    <t xml:space="preserve">REMOVING THE FOOTER CREDIT</t>
  </si>
  <si>
    <t xml:space="preserve">A small OpenSheets credit prints in the page footer. You can remove it from Page Layout, Page Setup, Header/Footer.</t>
  </si>
  <si>
    <t xml:space="preserve">NOTES</t>
  </si>
  <si>
    <t xml:space="preserve">Blue cells are your inputs. White cells are calculated. Sheet protection is on. To unprotect, use Review, Unprotect Sheet (no password).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</si>
  <si>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</si>
  <si>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</si>
  <si>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</si>
  <si>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</si>
  <si>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</si>
  <si>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</si>
  <si>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</si>
  <si>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Project:</t>
  </si>
  <si>
    <t xml:space="preserve">Website Redesign Project</t>
  </si>
  <si>
    <t xml:space="preserve">Manager:</t>
  </si>
  <si>
    <t xml:space="preserve">Sarah Jones</t>
  </si>
  <si>
    <t xml:space="preserve">Start:</t>
  </si>
  <si>
    <t xml:space="preserve">TOTAL TASKS</t>
  </si>
  <si>
    <t xml:space="preserve">COMPLETE</t>
  </si>
  <si>
    <t xml:space="preserve">IN PROGRESS</t>
  </si>
  <si>
    <t xml:space="preserve">END DATE</t>
  </si>
  <si>
    <t xml:space="preserve">No</t>
  </si>
  <si>
    <t xml:space="preserve">Task Name</t>
  </si>
  <si>
    <t xml:space="preserve">Owner</t>
  </si>
  <si>
    <t xml:space="preserve">Start</t>
  </si>
  <si>
    <t xml:space="preserve">End</t>
  </si>
  <si>
    <t xml:space="preserve">Days</t>
  </si>
  <si>
    <t xml:space="preserve">Status</t>
  </si>
  <si>
    <t xml:space="preserve">% Done</t>
  </si>
  <si>
    <t xml:space="preserve">Project kickoff meeting</t>
  </si>
  <si>
    <t xml:space="preserve">Complete</t>
  </si>
  <si>
    <t xml:space="preserve">Requirements gathering</t>
  </si>
  <si>
    <t xml:space="preserve">Tom Baker</t>
  </si>
  <si>
    <t xml:space="preserve">Stakeholder interviews</t>
  </si>
  <si>
    <t xml:space="preserve">Design brief</t>
  </si>
  <si>
    <t xml:space="preserve">Amy Clarke</t>
  </si>
  <si>
    <t xml:space="preserve">Wireframe creation</t>
  </si>
  <si>
    <t xml:space="preserve">In progress</t>
  </si>
  <si>
    <t xml:space="preserve">Design review</t>
  </si>
  <si>
    <t xml:space="preserve">Not started</t>
  </si>
  <si>
    <t xml:space="preserve">Content audit</t>
  </si>
  <si>
    <t xml:space="preserve">Copywriting</t>
  </si>
  <si>
    <t xml:space="preserve">Emily Hart</t>
  </si>
  <si>
    <t xml:space="preserve">Development sprint 1</t>
  </si>
  <si>
    <t xml:space="preserve">Dev Team</t>
  </si>
  <si>
    <t xml:space="preserve">Development sprint 2</t>
  </si>
  <si>
    <t xml:space="preserve">SEO setup</t>
  </si>
  <si>
    <t xml:space="preserve">User testing</t>
  </si>
  <si>
    <t xml:space="preserve">Bug fixing</t>
  </si>
  <si>
    <t xml:space="preserve">Stakeholder sign-off</t>
  </si>
  <si>
    <t xml:space="preserve">Go live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</si>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</sst>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General"/>
    <numFmt numFmtId="167" formatCode="0"/>
    <numFmt numFmtId="168" formatCode="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2937"/>
      <name val="Calibri"/>
      <family val="0"/>
      <charset val="1"/>
    </font>
    <font>
      <sz val="12"/>
      <color rgb="FF6B7280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sz val="12"/>
      <color rgb="FF1F2937"/>
      <name val="Calibri"/>
      <family val="0"/>
      <charset val="1"/>
    </font>
    <font>
      <b val="true"/>
      <u val="single"/>
      <sz val="12"/>
      <color rgb="FF1E40AF"/>
      <name val="Calibri"/>
      <family val="0"/>
      <charset val="1"/>
    </font>
    <font>
      <sz val="11"/>
      <color rgb="FF6B7280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sz val="10"/>
      <color rgb="FF1F2937"/>
      <name val="Calibri"/>
      <family val="0"/>
      <charset val="1"/>
    </font>
    <font>
      <sz val="8"/>
      <color rgb="FFFFFFFF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sz val="12"/>
      <color rgb="FF1E40AF"/>
      <name val="Calibri"/>
      <family val="0"/>
      <charset val="1"/>
    </font>
    <font>
      <b val="true"/>
      <sz val="10"/>
      <color rgb="FF1F2937"/>
      <name val="Calibri"/>
      <family val="0"/>
      <charset val="1"/>
    </font>
    <font>
      <sz val="9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3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4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3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1E40A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33300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8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2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18" hidden="false" customHeight="true" outlineLevel="0" collapsed="false">
      <c r="B5" s="3" t="s">
        <v>2</v>
      </c>
    </row>
    <row r="6" customFormat="false" ht="18" hidden="false" customHeight="true" outlineLevel="0" collapsed="false">
      <c r="B6" s="4" t="s">
        <v>3</v>
      </c>
    </row>
    <row r="7" customFormat="false" ht="18" hidden="false" customHeight="true" outlineLevel="0" collapsed="false">
      <c r="B7" s="4" t="s">
        <v>4</v>
      </c>
    </row>
    <row r="8" customFormat="false" ht="18" hidden="false" customHeight="true" outlineLevel="0" collapsed="false">
      <c r="B8" s="4" t="s">
        <v>5</v>
      </c>
    </row>
    <row r="9" customFormat="false" ht="18" hidden="false" customHeight="true" outlineLevel="0" collapsed="false">
      <c r="B9" s="4" t="s">
        <v>6</v>
      </c>
    </row>
    <row r="10" customFormat="false" ht="18" hidden="false" customHeight="true" outlineLevel="0" collapsed="false">
      <c r="B10" s="4" t="s">
        <v>7</v>
      </c>
    </row>
    <row r="11" customFormat="false" ht="18" hidden="false" customHeight="true" outlineLevel="0" collapsed="false">
      <c r="B11" s="4" t="s">
        <v>8</v>
      </c>
    </row>
    <row r="12" customFormat="false" ht="18" hidden="false" customHeight="true" outlineLevel="0" collapsed="false">
      <c r="B12" s="4" t="s">
        <v>9</v>
      </c>
    </row>
    <row r="13" customFormat="false" ht="12" hidden="false" customHeight="true" outlineLevel="0" collapsed="false"/>
    <row r="14" customFormat="false" ht="18" hidden="false" customHeight="true" outlineLevel="0" collapsed="false">
      <c r="B14" s="3" t="s">
        <v>10</v>
      </c>
    </row>
    <row r="15" customFormat="false" ht="34.5" hidden="false" customHeight="true" outlineLevel="0" collapsed="false">
      <c r="B15" s="5" t="s">
        <v>11</v>
      </c>
    </row>
    <row r="16" customFormat="false" ht="12" hidden="false" customHeight="true" outlineLevel="0" collapsed="false"/>
    <row r="17" customFormat="false" ht="18" hidden="false" customHeight="true" outlineLevel="0" collapsed="false">
      <c r="B17" s="3" t="s">
        <v>12</v>
      </c>
    </row>
    <row r="18" customFormat="false" ht="30" hidden="false" customHeight="true" outlineLevel="0" collapsed="false">
      <c r="B18" s="5" t="s">
        <v>13</v>
      </c>
    </row>
    <row r="19" customFormat="false" ht="12" hidden="false" customHeight="true" outlineLevel="0" collapsed="false"/>
    <row r="20" customFormat="false" ht="18" hidden="false" customHeight="true" outlineLevel="0" collapsed="false">
      <c r="B20" s="3" t="s">
        <v>14</v>
      </c>
    </row>
    <row r="21" customFormat="false" ht="45" hidden="false" customHeight="true" outlineLevel="0" collapsed="false">
      <c r="B21" s="5" t="s">
        <v>15</v>
      </c>
    </row>
    <row r="22" customFormat="false" ht="12" hidden="false" customHeight="true" outlineLevel="0" collapsed="false"/>
    <row r="23" customFormat="false" ht="18" hidden="false" customHeight="true" outlineLevel="0" collapsed="false">
      <c r="B23" s="6" t="s">
        <v>16</v>
      </c>
    </row>
    <row r="24" customFormat="false" ht="19.5" hidden="false" customHeight="true" outlineLevel="0" collapsed="false">
      <c r="B24" s="7" t="s">
        <v>17</v>
      </c>
    </row>
    <row r="25" customFormat="false" ht="18" hidden="false" customHeight="true" outlineLevel="0" collapsed="false">
      <c r="B25" s="8" t="s">
        <v>18</v>
      </c>
    </row>
    <row r="26" customFormat="false" ht="12" hidden="false" customHeight="true" outlineLevel="0" collapsed="false"/>
    <row r="27" customFormat="false" ht="18" hidden="false" customHeight="true" outlineLevel="0" collapsed="false">
      <c r="B27" s="6" t="s">
        <v>19</v>
      </c>
    </row>
    <row r="28" customFormat="false" ht="19.5" hidden="false" customHeight="true" outlineLevel="0" collapsed="false">
      <c r="B28" s="7" t="s">
        <v>20</v>
      </c>
    </row>
    <row r="29" customFormat="false" ht="18" hidden="false" customHeight="true" outlineLevel="0" collapsed="false">
      <c r="B29" s="8" t="s">
        <v>21</v>
      </c>
    </row>
  </sheetData>
  <sheetProtection sheet="true" password="ce4b"/>
  <hyperlinks>
    <hyperlink ref="B24" r:id="rId1" display="OpenSheets.co.uk"/>
    <hyperlink ref="B28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OpenSheets.co.uk  ·  free templates for UK small businesses  ·  MTD-ready tools at aligned.tax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J9" activePane="bottomLeft" state="frozen"/>
      <selection pane="topLeft" activeCell="A1" activeCellId="0" sqref="A1"/>
      <selection pane="bottomLeft" activeCell="L13" activeCellId="0" sqref="L13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7" min="7" style="0" width="9"/>
    <col collapsed="false" customWidth="true" hidden="false" outlineLevel="0" max="8" min="8" style="0" width="12"/>
    <col collapsed="false" customWidth="true" hidden="false" outlineLevel="0" max="9" min="9" style="0" width="9"/>
    <col collapsed="false" customWidth="true" hidden="false" outlineLevel="0" max="25" min="10" style="0" width="4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 t="s">
        <v>22</v>
      </c>
      <c r="X2" s="10"/>
      <c r="Y2" s="10"/>
    </row>
    <row r="3" customFormat="false" ht="21.75" hidden="false" customHeight="true" outlineLevel="0" collapsed="false">
      <c r="B3" s="11" t="s">
        <v>23</v>
      </c>
      <c r="C3" s="12" t="s">
        <v>24</v>
      </c>
      <c r="D3" s="12"/>
      <c r="E3" s="12"/>
      <c r="F3" s="11" t="s">
        <v>25</v>
      </c>
      <c r="G3" s="12" t="s">
        <v>26</v>
      </c>
      <c r="H3" s="12"/>
      <c r="I3" s="11" t="s">
        <v>27</v>
      </c>
      <c r="J3" s="13" t="n">
        <v>45810</v>
      </c>
      <c r="K3" s="13"/>
      <c r="L3" s="13"/>
      <c r="M3" s="9"/>
      <c r="N3" s="9"/>
      <c r="O3" s="9"/>
      <c r="P3" s="9"/>
      <c r="Q3" s="9"/>
      <c r="R3" s="9"/>
      <c r="S3" s="9"/>
      <c r="T3" s="9"/>
      <c r="U3" s="9"/>
      <c r="V3" s="9"/>
      <c r="W3" s="10"/>
      <c r="X3" s="10"/>
      <c r="Y3" s="10"/>
    </row>
    <row r="4" customFormat="false" ht="3.75" hidden="false" customHeight="true" outlineLevel="0" collapsed="false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0"/>
      <c r="X4" s="10"/>
      <c r="Y4" s="10"/>
    </row>
    <row r="5" customFormat="false" ht="15.75" hidden="false" customHeight="true" outlineLevel="0" collapsed="false">
      <c r="B5" s="15" t="s">
        <v>28</v>
      </c>
      <c r="C5" s="15"/>
      <c r="D5" s="15" t="s">
        <v>29</v>
      </c>
      <c r="E5" s="15"/>
      <c r="F5" s="15"/>
      <c r="G5" s="15" t="s">
        <v>30</v>
      </c>
      <c r="H5" s="15"/>
      <c r="I5" s="15"/>
      <c r="J5" s="16" t="s">
        <v>31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customFormat="false" ht="19.5" hidden="false" customHeight="true" outlineLevel="0" collapsed="false">
      <c r="B6" s="17" t="n">
        <f aca="false">COUNTA(C9:C23)</f>
        <v>15</v>
      </c>
      <c r="C6" s="17"/>
      <c r="D6" s="17" t="n">
        <f aca="false">COUNTIF(H9:H23,"Complete")</f>
        <v>4</v>
      </c>
      <c r="E6" s="17"/>
      <c r="F6" s="17"/>
      <c r="G6" s="17" t="n">
        <f aca="false">COUNTIF(H9:H23,"In progress")</f>
        <v>2</v>
      </c>
      <c r="H6" s="17"/>
      <c r="I6" s="17"/>
      <c r="J6" s="18" t="str">
        <f aca="false">IF(COUNTA(F9:F23)=0,"",TEXT(MAX(F9:F23),"dd/mm/yyyy"))</f>
        <v>28/07/2025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customFormat="false" ht="6" hidden="false" customHeight="true" outlineLevel="0" collapsed="false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customFormat="false" ht="24" hidden="false" customHeight="true" outlineLevel="0" collapsed="false">
      <c r="A8" s="19"/>
      <c r="B8" s="20" t="s">
        <v>32</v>
      </c>
      <c r="C8" s="20" t="s">
        <v>33</v>
      </c>
      <c r="D8" s="20" t="s">
        <v>34</v>
      </c>
      <c r="E8" s="20" t="s">
        <v>35</v>
      </c>
      <c r="F8" s="20" t="s">
        <v>36</v>
      </c>
      <c r="G8" s="20" t="s">
        <v>37</v>
      </c>
      <c r="H8" s="20" t="s">
        <v>38</v>
      </c>
      <c r="I8" s="20" t="s">
        <v>39</v>
      </c>
      <c r="J8" s="21" t="str">
        <f aca="false">IF($J$3="","Wk 1",TEXT($J$3,"d/m"))</f>
        <v>2/6</v>
      </c>
      <c r="K8" s="21" t="str">
        <f aca="false">IF($J$3="","Wk 2",TEXT($J$3+7,"d/m"))</f>
        <v>9/6</v>
      </c>
      <c r="L8" s="21" t="str">
        <f aca="false">IF($J$3="","Wk 3",TEXT($J$3+14,"d/m"))</f>
        <v>16/6</v>
      </c>
      <c r="M8" s="21" t="str">
        <f aca="false">IF($J$3="","Wk 4",TEXT($J$3+21,"d/m"))</f>
        <v>23/6</v>
      </c>
      <c r="N8" s="21" t="str">
        <f aca="false">IF($J$3="","Wk 5",TEXT($J$3+28,"d/m"))</f>
        <v>30/6</v>
      </c>
      <c r="O8" s="21" t="str">
        <f aca="false">IF($J$3="","Wk 6",TEXT($J$3+35,"d/m"))</f>
        <v>7/7</v>
      </c>
      <c r="P8" s="21" t="str">
        <f aca="false">IF($J$3="","Wk 7",TEXT($J$3+42,"d/m"))</f>
        <v>14/7</v>
      </c>
      <c r="Q8" s="21" t="str">
        <f aca="false">IF($J$3="","Wk 8",TEXT($J$3+49,"d/m"))</f>
        <v>21/7</v>
      </c>
      <c r="R8" s="21" t="str">
        <f aca="false">IF($J$3="","Wk 9",TEXT($J$3+56,"d/m"))</f>
        <v>28/7</v>
      </c>
      <c r="S8" s="21" t="str">
        <f aca="false">IF($J$3="","Wk 10",TEXT($J$3+63,"d/m"))</f>
        <v>4/8</v>
      </c>
      <c r="T8" s="21" t="str">
        <f aca="false">IF($J$3="","Wk 11",TEXT($J$3+70,"d/m"))</f>
        <v>11/8</v>
      </c>
      <c r="U8" s="21" t="str">
        <f aca="false">IF($J$3="","Wk 12",TEXT($J$3+77,"d/m"))</f>
        <v>18/8</v>
      </c>
      <c r="V8" s="21" t="str">
        <f aca="false">IF($J$3="","Wk 13",TEXT($J$3+84,"d/m"))</f>
        <v>25/8</v>
      </c>
      <c r="W8" s="21" t="str">
        <f aca="false">IF($J$3="","Wk 14",TEXT($J$3+91,"d/m"))</f>
        <v>1/9</v>
      </c>
      <c r="X8" s="21" t="str">
        <f aca="false">IF($J$3="","Wk 15",TEXT($J$3+98,"d/m"))</f>
        <v>8/9</v>
      </c>
      <c r="Y8" s="21" t="str">
        <f aca="false">IF($J$3="","Wk 16",TEXT($J$3+105,"d/m"))</f>
        <v>15/9</v>
      </c>
    </row>
    <row r="9" customFormat="false" ht="19.5" hidden="false" customHeight="true" outlineLevel="0" collapsed="false">
      <c r="A9" s="9"/>
      <c r="B9" s="22" t="n">
        <v>1</v>
      </c>
      <c r="C9" s="23" t="s">
        <v>40</v>
      </c>
      <c r="D9" s="23" t="s">
        <v>26</v>
      </c>
      <c r="E9" s="24" t="n">
        <v>45810</v>
      </c>
      <c r="F9" s="24" t="n">
        <v>45810</v>
      </c>
      <c r="G9" s="25" t="n">
        <f aca="false">IF(OR(E9="",F9=""),"",F9-E9+1)</f>
        <v>1</v>
      </c>
      <c r="H9" s="23" t="s">
        <v>41</v>
      </c>
      <c r="I9" s="26" t="n">
        <v>1</v>
      </c>
      <c r="J9" s="27" t="str">
        <f aca="false">IF(OR($E9="",$F9=""),"",IF(AND(INT($J$3)&gt;=INT($E9),INT($J$3)&lt;=INT($F9)),"█",""))</f>
        <v>█</v>
      </c>
      <c r="K9" s="27" t="str">
        <f aca="false">IF(OR($E9="",$F9=""),"",IF(AND(INT($J$3)+7&gt;=INT($E9),INT($J$3)+7&lt;=INT($F9)),"█",""))</f>
        <v/>
      </c>
      <c r="L9" s="27" t="str">
        <f aca="false">IF(OR($E9="",$F9=""),"",IF(AND(INT($J$3)+14&gt;=INT($E9),INT($J$3)+14&lt;=INT($F9)),"█",""))</f>
        <v/>
      </c>
      <c r="M9" s="27" t="str">
        <f aca="false">IF(OR($E9="",$F9=""),"",IF(AND(INT($J$3)+21&gt;=INT($E9),INT($J$3)+21&lt;=INT($F9)),"█",""))</f>
        <v/>
      </c>
      <c r="N9" s="27" t="str">
        <f aca="false">IF(OR($E9="",$F9=""),"",IF(AND(INT($J$3)+28&gt;=INT($E9),INT($J$3)+28&lt;=INT($F9)),"█",""))</f>
        <v/>
      </c>
      <c r="O9" s="27" t="str">
        <f aca="false">IF(OR($E9="",$F9=""),"",IF(AND(INT($J$3)+35&gt;=INT($E9),INT($J$3)+35&lt;=INT($F9)),"█",""))</f>
        <v/>
      </c>
      <c r="P9" s="27" t="str">
        <f aca="false">IF(OR($E9="",$F9=""),"",IF(AND(INT($J$3)+42&gt;=INT($E9),INT($J$3)+42&lt;=INT($F9)),"█",""))</f>
        <v/>
      </c>
      <c r="Q9" s="27" t="str">
        <f aca="false">IF(OR($E9="",$F9=""),"",IF(AND(INT($J$3)+49&gt;=INT($E9),INT($J$3)+49&lt;=INT($F9)),"█",""))</f>
        <v/>
      </c>
      <c r="R9" s="27" t="str">
        <f aca="false">IF(OR($E9="",$F9=""),"",IF(AND(INT($J$3)+56&gt;=INT($E9),INT($J$3)+56&lt;=INT($F9)),"█",""))</f>
        <v/>
      </c>
      <c r="S9" s="27" t="str">
        <f aca="false">IF(OR($E9="",$F9=""),"",IF(AND(INT($J$3)+63&gt;=INT($E9),INT($J$3)+63&lt;=INT($F9)),"█",""))</f>
        <v/>
      </c>
      <c r="T9" s="27" t="str">
        <f aca="false">IF(OR($E9="",$F9=""),"",IF(AND(INT($J$3)+70&gt;=INT($E9),INT($J$3)+70&lt;=INT($F9)),"█",""))</f>
        <v/>
      </c>
      <c r="U9" s="27" t="str">
        <f aca="false">IF(OR($E9="",$F9=""),"",IF(AND(INT($J$3)+77&gt;=INT($E9),INT($J$3)+77&lt;=INT($F9)),"█",""))</f>
        <v/>
      </c>
      <c r="V9" s="27" t="str">
        <f aca="false">IF(OR($E9="",$F9=""),"",IF(AND(INT($J$3)+84&gt;=INT($E9),INT($J$3)+84&lt;=INT($F9)),"█",""))</f>
        <v/>
      </c>
      <c r="W9" s="27" t="str">
        <f aca="false">IF(OR($E9="",$F9=""),"",IF(AND(INT($J$3)+91&gt;=INT($E9),INT($J$3)+91&lt;=INT($F9)),"█",""))</f>
        <v/>
      </c>
      <c r="X9" s="27" t="str">
        <f aca="false">IF(OR($E9="",$F9=""),"",IF(AND(INT($J$3)+98&gt;=INT($E9),INT($J$3)+98&lt;=INT($F9)),"█",""))</f>
        <v/>
      </c>
      <c r="Y9" s="27" t="str">
        <f aca="false">IF(OR($E9="",$F9=""),"",IF(AND(INT($J$3)+105&gt;=INT($E9),INT($J$3)+105&lt;=INT($F9)),"█",""))</f>
        <v/>
      </c>
    </row>
    <row r="10" customFormat="false" ht="19.5" hidden="false" customHeight="true" outlineLevel="0" collapsed="false">
      <c r="A10" s="9"/>
      <c r="B10" s="22" t="n">
        <v>2</v>
      </c>
      <c r="C10" s="23" t="s">
        <v>42</v>
      </c>
      <c r="D10" s="23" t="s">
        <v>43</v>
      </c>
      <c r="E10" s="24" t="n">
        <v>45811</v>
      </c>
      <c r="F10" s="24" t="n">
        <v>45814</v>
      </c>
      <c r="G10" s="25" t="n">
        <f aca="false">IF(OR(E10="",F10=""),"",F10-E10+1)</f>
        <v>4</v>
      </c>
      <c r="H10" s="23" t="s">
        <v>41</v>
      </c>
      <c r="I10" s="26" t="n">
        <v>1</v>
      </c>
      <c r="J10" s="27" t="str">
        <f aca="false">IF(OR($E10="",$F10=""),"",IF(AND(INT($J$3)&gt;=INT($E10),INT($J$3)&lt;=INT($F10)),"█",""))</f>
        <v/>
      </c>
      <c r="K10" s="27" t="str">
        <f aca="false">IF(OR($E10="",$F10=""),"",IF(AND(INT($J$3)+7&gt;=INT($E10),INT($J$3)+7&lt;=INT($F10)),"█",""))</f>
        <v/>
      </c>
      <c r="L10" s="27" t="str">
        <f aca="false">IF(OR($E10="",$F10=""),"",IF(AND(INT($J$3)+14&gt;=INT($E10),INT($J$3)+14&lt;=INT($F10)),"█",""))</f>
        <v/>
      </c>
      <c r="M10" s="27" t="str">
        <f aca="false">IF(OR($E10="",$F10=""),"",IF(AND(INT($J$3)+21&gt;=INT($E10),INT($J$3)+21&lt;=INT($F10)),"█",""))</f>
        <v/>
      </c>
      <c r="N10" s="27" t="str">
        <f aca="false">IF(OR($E10="",$F10=""),"",IF(AND(INT($J$3)+28&gt;=INT($E10),INT($J$3)+28&lt;=INT($F10)),"█",""))</f>
        <v/>
      </c>
      <c r="O10" s="27" t="str">
        <f aca="false">IF(OR($E10="",$F10=""),"",IF(AND(INT($J$3)+35&gt;=INT($E10),INT($J$3)+35&lt;=INT($F10)),"█",""))</f>
        <v/>
      </c>
      <c r="P10" s="27" t="str">
        <f aca="false">IF(OR($E10="",$F10=""),"",IF(AND(INT($J$3)+42&gt;=INT($E10),INT($J$3)+42&lt;=INT($F10)),"█",""))</f>
        <v/>
      </c>
      <c r="Q10" s="27" t="str">
        <f aca="false">IF(OR($E10="",$F10=""),"",IF(AND(INT($J$3)+49&gt;=INT($E10),INT($J$3)+49&lt;=INT($F10)),"█",""))</f>
        <v/>
      </c>
      <c r="R10" s="27" t="str">
        <f aca="false">IF(OR($E10="",$F10=""),"",IF(AND(INT($J$3)+56&gt;=INT($E10),INT($J$3)+56&lt;=INT($F10)),"█",""))</f>
        <v/>
      </c>
      <c r="S10" s="27" t="str">
        <f aca="false">IF(OR($E10="",$F10=""),"",IF(AND(INT($J$3)+63&gt;=INT($E10),INT($J$3)+63&lt;=INT($F10)),"█",""))</f>
        <v/>
      </c>
      <c r="T10" s="27" t="str">
        <f aca="false">IF(OR($E10="",$F10=""),"",IF(AND(INT($J$3)+70&gt;=INT($E10),INT($J$3)+70&lt;=INT($F10)),"█",""))</f>
        <v/>
      </c>
      <c r="U10" s="27" t="str">
        <f aca="false">IF(OR($E10="",$F10=""),"",IF(AND(INT($J$3)+77&gt;=INT($E10),INT($J$3)+77&lt;=INT($F10)),"█",""))</f>
        <v/>
      </c>
      <c r="V10" s="27" t="str">
        <f aca="false">IF(OR($E10="",$F10=""),"",IF(AND(INT($J$3)+84&gt;=INT($E10),INT($J$3)+84&lt;=INT($F10)),"█",""))</f>
        <v/>
      </c>
      <c r="W10" s="27" t="str">
        <f aca="false">IF(OR($E10="",$F10=""),"",IF(AND(INT($J$3)+91&gt;=INT($E10),INT($J$3)+91&lt;=INT($F10)),"█",""))</f>
        <v/>
      </c>
      <c r="X10" s="27" t="str">
        <f aca="false">IF(OR($E10="",$F10=""),"",IF(AND(INT($J$3)+98&gt;=INT($E10),INT($J$3)+98&lt;=INT($F10)),"█",""))</f>
        <v/>
      </c>
      <c r="Y10" s="27" t="str">
        <f aca="false">IF(OR($E10="",$F10=""),"",IF(AND(INT($J$3)+105&gt;=INT($E10),INT($J$3)+105&lt;=INT($F10)),"█",""))</f>
        <v/>
      </c>
    </row>
    <row r="11" customFormat="false" ht="19.5" hidden="false" customHeight="true" outlineLevel="0" collapsed="false">
      <c r="A11" s="9"/>
      <c r="B11" s="22" t="n">
        <v>3</v>
      </c>
      <c r="C11" s="23" t="s">
        <v>44</v>
      </c>
      <c r="D11" s="23" t="s">
        <v>26</v>
      </c>
      <c r="E11" s="24" t="n">
        <v>45812</v>
      </c>
      <c r="F11" s="24" t="n">
        <v>45818</v>
      </c>
      <c r="G11" s="25" t="n">
        <f aca="false">IF(OR(E11="",F11=""),"",F11-E11+1)</f>
        <v>7</v>
      </c>
      <c r="H11" s="23" t="s">
        <v>41</v>
      </c>
      <c r="I11" s="26" t="n">
        <v>1</v>
      </c>
      <c r="J11" s="27" t="str">
        <f aca="false">IF(OR($E11="",$F11=""),"",IF(AND(INT($J$3)&gt;=INT($E11),INT($J$3)&lt;=INT($F11)),"█",""))</f>
        <v/>
      </c>
      <c r="K11" s="27" t="str">
        <f aca="false">IF(OR($E11="",$F11=""),"",IF(AND(INT($J$3)+7&gt;=INT($E11),INT($J$3)+7&lt;=INT($F11)),"█",""))</f>
        <v>█</v>
      </c>
      <c r="L11" s="27" t="str">
        <f aca="false">IF(OR($E11="",$F11=""),"",IF(AND(INT($J$3)+14&gt;=INT($E11),INT($J$3)+14&lt;=INT($F11)),"█",""))</f>
        <v/>
      </c>
      <c r="M11" s="27" t="str">
        <f aca="false">IF(OR($E11="",$F11=""),"",IF(AND(INT($J$3)+21&gt;=INT($E11),INT($J$3)+21&lt;=INT($F11)),"█",""))</f>
        <v/>
      </c>
      <c r="N11" s="27" t="str">
        <f aca="false">IF(OR($E11="",$F11=""),"",IF(AND(INT($J$3)+28&gt;=INT($E11),INT($J$3)+28&lt;=INT($F11)),"█",""))</f>
        <v/>
      </c>
      <c r="O11" s="27" t="str">
        <f aca="false">IF(OR($E11="",$F11=""),"",IF(AND(INT($J$3)+35&gt;=INT($E11),INT($J$3)+35&lt;=INT($F11)),"█",""))</f>
        <v/>
      </c>
      <c r="P11" s="27" t="str">
        <f aca="false">IF(OR($E11="",$F11=""),"",IF(AND(INT($J$3)+42&gt;=INT($E11),INT($J$3)+42&lt;=INT($F11)),"█",""))</f>
        <v/>
      </c>
      <c r="Q11" s="27" t="str">
        <f aca="false">IF(OR($E11="",$F11=""),"",IF(AND(INT($J$3)+49&gt;=INT($E11),INT($J$3)+49&lt;=INT($F11)),"█",""))</f>
        <v/>
      </c>
      <c r="R11" s="27" t="str">
        <f aca="false">IF(OR($E11="",$F11=""),"",IF(AND(INT($J$3)+56&gt;=INT($E11),INT($J$3)+56&lt;=INT($F11)),"█",""))</f>
        <v/>
      </c>
      <c r="S11" s="27" t="str">
        <f aca="false">IF(OR($E11="",$F11=""),"",IF(AND(INT($J$3)+63&gt;=INT($E11),INT($J$3)+63&lt;=INT($F11)),"█",""))</f>
        <v/>
      </c>
      <c r="T11" s="27" t="str">
        <f aca="false">IF(OR($E11="",$F11=""),"",IF(AND(INT($J$3)+70&gt;=INT($E11),INT($J$3)+70&lt;=INT($F11)),"█",""))</f>
        <v/>
      </c>
      <c r="U11" s="27" t="str">
        <f aca="false">IF(OR($E11="",$F11=""),"",IF(AND(INT($J$3)+77&gt;=INT($E11),INT($J$3)+77&lt;=INT($F11)),"█",""))</f>
        <v/>
      </c>
      <c r="V11" s="27" t="str">
        <f aca="false">IF(OR($E11="",$F11=""),"",IF(AND(INT($J$3)+84&gt;=INT($E11),INT($J$3)+84&lt;=INT($F11)),"█",""))</f>
        <v/>
      </c>
      <c r="W11" s="27" t="str">
        <f aca="false">IF(OR($E11="",$F11=""),"",IF(AND(INT($J$3)+91&gt;=INT($E11),INT($J$3)+91&lt;=INT($F11)),"█",""))</f>
        <v/>
      </c>
      <c r="X11" s="27" t="str">
        <f aca="false">IF(OR($E11="",$F11=""),"",IF(AND(INT($J$3)+98&gt;=INT($E11),INT($J$3)+98&lt;=INT($F11)),"█",""))</f>
        <v/>
      </c>
      <c r="Y11" s="27" t="str">
        <f aca="false">IF(OR($E11="",$F11=""),"",IF(AND(INT($J$3)+105&gt;=INT($E11),INT($J$3)+105&lt;=INT($F11)),"█",""))</f>
        <v/>
      </c>
    </row>
    <row r="12" customFormat="false" ht="19.5" hidden="false" customHeight="true" outlineLevel="0" collapsed="false">
      <c r="A12" s="9"/>
      <c r="B12" s="22" t="n">
        <v>4</v>
      </c>
      <c r="C12" s="23" t="s">
        <v>45</v>
      </c>
      <c r="D12" s="23" t="s">
        <v>46</v>
      </c>
      <c r="E12" s="24" t="n">
        <v>45817</v>
      </c>
      <c r="F12" s="24" t="n">
        <v>45821</v>
      </c>
      <c r="G12" s="25" t="n">
        <f aca="false">IF(OR(E12="",F12=""),"",F12-E12+1)</f>
        <v>5</v>
      </c>
      <c r="H12" s="23" t="s">
        <v>41</v>
      </c>
      <c r="I12" s="26" t="n">
        <v>1</v>
      </c>
      <c r="J12" s="27" t="str">
        <f aca="false">IF(OR($E12="",$F12=""),"",IF(AND(INT($J$3)&gt;=INT($E12),INT($J$3)&lt;=INT($F12)),"█",""))</f>
        <v/>
      </c>
      <c r="K12" s="27" t="str">
        <f aca="false">IF(OR($E12="",$F12=""),"",IF(AND(INT($J$3)+7&gt;=INT($E12),INT($J$3)+7&lt;=INT($F12)),"█",""))</f>
        <v>█</v>
      </c>
      <c r="L12" s="27" t="str">
        <f aca="false">IF(OR($E12="",$F12=""),"",IF(AND(INT($J$3)+14&gt;=INT($E12),INT($J$3)+14&lt;=INT($F12)),"█",""))</f>
        <v/>
      </c>
      <c r="M12" s="27" t="str">
        <f aca="false">IF(OR($E12="",$F12=""),"",IF(AND(INT($J$3)+21&gt;=INT($E12),INT($J$3)+21&lt;=INT($F12)),"█",""))</f>
        <v/>
      </c>
      <c r="N12" s="27" t="str">
        <f aca="false">IF(OR($E12="",$F12=""),"",IF(AND(INT($J$3)+28&gt;=INT($E12),INT($J$3)+28&lt;=INT($F12)),"█",""))</f>
        <v/>
      </c>
      <c r="O12" s="27" t="str">
        <f aca="false">IF(OR($E12="",$F12=""),"",IF(AND(INT($J$3)+35&gt;=INT($E12),INT($J$3)+35&lt;=INT($F12)),"█",""))</f>
        <v/>
      </c>
      <c r="P12" s="27" t="str">
        <f aca="false">IF(OR($E12="",$F12=""),"",IF(AND(INT($J$3)+42&gt;=INT($E12),INT($J$3)+42&lt;=INT($F12)),"█",""))</f>
        <v/>
      </c>
      <c r="Q12" s="27" t="str">
        <f aca="false">IF(OR($E12="",$F12=""),"",IF(AND(INT($J$3)+49&gt;=INT($E12),INT($J$3)+49&lt;=INT($F12)),"█",""))</f>
        <v/>
      </c>
      <c r="R12" s="27" t="str">
        <f aca="false">IF(OR($E12="",$F12=""),"",IF(AND(INT($J$3)+56&gt;=INT($E12),INT($J$3)+56&lt;=INT($F12)),"█",""))</f>
        <v/>
      </c>
      <c r="S12" s="27" t="str">
        <f aca="false">IF(OR($E12="",$F12=""),"",IF(AND(INT($J$3)+63&gt;=INT($E12),INT($J$3)+63&lt;=INT($F12)),"█",""))</f>
        <v/>
      </c>
      <c r="T12" s="27" t="str">
        <f aca="false">IF(OR($E12="",$F12=""),"",IF(AND(INT($J$3)+70&gt;=INT($E12),INT($J$3)+70&lt;=INT($F12)),"█",""))</f>
        <v/>
      </c>
      <c r="U12" s="27" t="str">
        <f aca="false">IF(OR($E12="",$F12=""),"",IF(AND(INT($J$3)+77&gt;=INT($E12),INT($J$3)+77&lt;=INT($F12)),"█",""))</f>
        <v/>
      </c>
      <c r="V12" s="27" t="str">
        <f aca="false">IF(OR($E12="",$F12=""),"",IF(AND(INT($J$3)+84&gt;=INT($E12),INT($J$3)+84&lt;=INT($F12)),"█",""))</f>
        <v/>
      </c>
      <c r="W12" s="27" t="str">
        <f aca="false">IF(OR($E12="",$F12=""),"",IF(AND(INT($J$3)+91&gt;=INT($E12),INT($J$3)+91&lt;=INT($F12)),"█",""))</f>
        <v/>
      </c>
      <c r="X12" s="27" t="str">
        <f aca="false">IF(OR($E12="",$F12=""),"",IF(AND(INT($J$3)+98&gt;=INT($E12),INT($J$3)+98&lt;=INT($F12)),"█",""))</f>
        <v/>
      </c>
      <c r="Y12" s="27" t="str">
        <f aca="false">IF(OR($E12="",$F12=""),"",IF(AND(INT($J$3)+105&gt;=INT($E12),INT($J$3)+105&lt;=INT($F12)),"█",""))</f>
        <v/>
      </c>
    </row>
    <row r="13" customFormat="false" ht="19.5" hidden="false" customHeight="true" outlineLevel="0" collapsed="false">
      <c r="A13" s="9"/>
      <c r="B13" s="22" t="n">
        <v>5</v>
      </c>
      <c r="C13" s="23" t="s">
        <v>47</v>
      </c>
      <c r="D13" s="23" t="s">
        <v>46</v>
      </c>
      <c r="E13" s="24" t="n">
        <v>45819</v>
      </c>
      <c r="F13" s="24" t="n">
        <v>45828</v>
      </c>
      <c r="G13" s="25" t="n">
        <f aca="false">IF(OR(E13="",F13=""),"",F13-E13+1)</f>
        <v>10</v>
      </c>
      <c r="H13" s="23" t="s">
        <v>48</v>
      </c>
      <c r="I13" s="26" t="n">
        <v>0.7</v>
      </c>
      <c r="J13" s="27" t="str">
        <f aca="false">IF(OR($E13="",$F13=""),"",IF(AND(INT($J$3)&gt;=INT($E13),INT($J$3)&lt;=INT($F13)),"█",""))</f>
        <v/>
      </c>
      <c r="K13" s="27" t="str">
        <f aca="false">IF(OR($E13="",$F13=""),"",IF(AND(INT($J$3)+7&gt;=INT($E13),INT($J$3)+7&lt;=INT($F13)),"█",""))</f>
        <v/>
      </c>
      <c r="L13" s="27" t="str">
        <f aca="false">IF(OR($E13="",$F13=""),"",IF(AND(INT($J$3)+14&gt;=INT($E13),INT($J$3)+14&lt;=INT($F13)),"█",""))</f>
        <v>█</v>
      </c>
      <c r="M13" s="27" t="str">
        <f aca="false">IF(OR($E13="",$F13=""),"",IF(AND(INT($J$3)+21&gt;=INT($E13),INT($J$3)+21&lt;=INT($F13)),"█",""))</f>
        <v/>
      </c>
      <c r="N13" s="27" t="str">
        <f aca="false">IF(OR($E13="",$F13=""),"",IF(AND(INT($J$3)+28&gt;=INT($E13),INT($J$3)+28&lt;=INT($F13)),"█",""))</f>
        <v/>
      </c>
      <c r="O13" s="27" t="str">
        <f aca="false">IF(OR($E13="",$F13=""),"",IF(AND(INT($J$3)+35&gt;=INT($E13),INT($J$3)+35&lt;=INT($F13)),"█",""))</f>
        <v/>
      </c>
      <c r="P13" s="27" t="str">
        <f aca="false">IF(OR($E13="",$F13=""),"",IF(AND(INT($J$3)+42&gt;=INT($E13),INT($J$3)+42&lt;=INT($F13)),"█",""))</f>
        <v/>
      </c>
      <c r="Q13" s="27" t="str">
        <f aca="false">IF(OR($E13="",$F13=""),"",IF(AND(INT($J$3)+49&gt;=INT($E13),INT($J$3)+49&lt;=INT($F13)),"█",""))</f>
        <v/>
      </c>
      <c r="R13" s="27" t="str">
        <f aca="false">IF(OR($E13="",$F13=""),"",IF(AND(INT($J$3)+56&gt;=INT($E13),INT($J$3)+56&lt;=INT($F13)),"█",""))</f>
        <v/>
      </c>
      <c r="S13" s="27" t="str">
        <f aca="false">IF(OR($E13="",$F13=""),"",IF(AND(INT($J$3)+63&gt;=INT($E13),INT($J$3)+63&lt;=INT($F13)),"█",""))</f>
        <v/>
      </c>
      <c r="T13" s="27" t="str">
        <f aca="false">IF(OR($E13="",$F13=""),"",IF(AND(INT($J$3)+70&gt;=INT($E13),INT($J$3)+70&lt;=INT($F13)),"█",""))</f>
        <v/>
      </c>
      <c r="U13" s="27" t="str">
        <f aca="false">IF(OR($E13="",$F13=""),"",IF(AND(INT($J$3)+77&gt;=INT($E13),INT($J$3)+77&lt;=INT($F13)),"█",""))</f>
        <v/>
      </c>
      <c r="V13" s="27" t="str">
        <f aca="false">IF(OR($E13="",$F13=""),"",IF(AND(INT($J$3)+84&gt;=INT($E13),INT($J$3)+84&lt;=INT($F13)),"█",""))</f>
        <v/>
      </c>
      <c r="W13" s="27" t="str">
        <f aca="false">IF(OR($E13="",$F13=""),"",IF(AND(INT($J$3)+91&gt;=INT($E13),INT($J$3)+91&lt;=INT($F13)),"█",""))</f>
        <v/>
      </c>
      <c r="X13" s="27" t="str">
        <f aca="false">IF(OR($E13="",$F13=""),"",IF(AND(INT($J$3)+98&gt;=INT($E13),INT($J$3)+98&lt;=INT($F13)),"█",""))</f>
        <v/>
      </c>
      <c r="Y13" s="27" t="str">
        <f aca="false">IF(OR($E13="",$F13=""),"",IF(AND(INT($J$3)+105&gt;=INT($E13),INT($J$3)+105&lt;=INT($F13)),"█",""))</f>
        <v/>
      </c>
    </row>
    <row r="14" customFormat="false" ht="19.5" hidden="false" customHeight="true" outlineLevel="0" collapsed="false">
      <c r="A14" s="9"/>
      <c r="B14" s="22" t="n">
        <v>6</v>
      </c>
      <c r="C14" s="23" t="s">
        <v>49</v>
      </c>
      <c r="D14" s="23" t="s">
        <v>26</v>
      </c>
      <c r="E14" s="24" t="n">
        <v>45826</v>
      </c>
      <c r="F14" s="24" t="n">
        <v>45828</v>
      </c>
      <c r="G14" s="25" t="n">
        <f aca="false">IF(OR(E14="",F14=""),"",F14-E14+1)</f>
        <v>3</v>
      </c>
      <c r="H14" s="23" t="s">
        <v>50</v>
      </c>
      <c r="I14" s="26" t="n">
        <v>0</v>
      </c>
      <c r="J14" s="27" t="str">
        <f aca="false">IF(OR($E14="",$F14=""),"",IF(AND(INT($J$3)&gt;=INT($E14),INT($J$3)&lt;=INT($F14)),"█",""))</f>
        <v/>
      </c>
      <c r="K14" s="27" t="str">
        <f aca="false">IF(OR($E14="",$F14=""),"",IF(AND(INT($J$3)+7&gt;=INT($E14),INT($J$3)+7&lt;=INT($F14)),"█",""))</f>
        <v/>
      </c>
      <c r="L14" s="27" t="str">
        <f aca="false">IF(OR($E14="",$F14=""),"",IF(AND(INT($J$3)+14&gt;=INT($E14),INT($J$3)+14&lt;=INT($F14)),"█",""))</f>
        <v/>
      </c>
      <c r="M14" s="27" t="str">
        <f aca="false">IF(OR($E14="",$F14=""),"",IF(AND(INT($J$3)+21&gt;=INT($E14),INT($J$3)+21&lt;=INT($F14)),"█",""))</f>
        <v/>
      </c>
      <c r="N14" s="27" t="str">
        <f aca="false">IF(OR($E14="",$F14=""),"",IF(AND(INT($J$3)+28&gt;=INT($E14),INT($J$3)+28&lt;=INT($F14)),"█",""))</f>
        <v/>
      </c>
      <c r="O14" s="27" t="str">
        <f aca="false">IF(OR($E14="",$F14=""),"",IF(AND(INT($J$3)+35&gt;=INT($E14),INT($J$3)+35&lt;=INT($F14)),"█",""))</f>
        <v/>
      </c>
      <c r="P14" s="27" t="str">
        <f aca="false">IF(OR($E14="",$F14=""),"",IF(AND(INT($J$3)+42&gt;=INT($E14),INT($J$3)+42&lt;=INT($F14)),"█",""))</f>
        <v/>
      </c>
      <c r="Q14" s="27" t="str">
        <f aca="false">IF(OR($E14="",$F14=""),"",IF(AND(INT($J$3)+49&gt;=INT($E14),INT($J$3)+49&lt;=INT($F14)),"█",""))</f>
        <v/>
      </c>
      <c r="R14" s="27" t="str">
        <f aca="false">IF(OR($E14="",$F14=""),"",IF(AND(INT($J$3)+56&gt;=INT($E14),INT($J$3)+56&lt;=INT($F14)),"█",""))</f>
        <v/>
      </c>
      <c r="S14" s="27" t="str">
        <f aca="false">IF(OR($E14="",$F14=""),"",IF(AND(INT($J$3)+63&gt;=INT($E14),INT($J$3)+63&lt;=INT($F14)),"█",""))</f>
        <v/>
      </c>
      <c r="T14" s="27" t="str">
        <f aca="false">IF(OR($E14="",$F14=""),"",IF(AND(INT($J$3)+70&gt;=INT($E14),INT($J$3)+70&lt;=INT($F14)),"█",""))</f>
        <v/>
      </c>
      <c r="U14" s="27" t="str">
        <f aca="false">IF(OR($E14="",$F14=""),"",IF(AND(INT($J$3)+77&gt;=INT($E14),INT($J$3)+77&lt;=INT($F14)),"█",""))</f>
        <v/>
      </c>
      <c r="V14" s="27" t="str">
        <f aca="false">IF(OR($E14="",$F14=""),"",IF(AND(INT($J$3)+84&gt;=INT($E14),INT($J$3)+84&lt;=INT($F14)),"█",""))</f>
        <v/>
      </c>
      <c r="W14" s="27" t="str">
        <f aca="false">IF(OR($E14="",$F14=""),"",IF(AND(INT($J$3)+91&gt;=INT($E14),INT($J$3)+91&lt;=INT($F14)),"█",""))</f>
        <v/>
      </c>
      <c r="X14" s="27" t="str">
        <f aca="false">IF(OR($E14="",$F14=""),"",IF(AND(INT($J$3)+98&gt;=INT($E14),INT($J$3)+98&lt;=INT($F14)),"█",""))</f>
        <v/>
      </c>
      <c r="Y14" s="27" t="str">
        <f aca="false">IF(OR($E14="",$F14=""),"",IF(AND(INT($J$3)+105&gt;=INT($E14),INT($J$3)+105&lt;=INT($F14)),"█",""))</f>
        <v/>
      </c>
    </row>
    <row r="15" customFormat="false" ht="19.5" hidden="false" customHeight="true" outlineLevel="0" collapsed="false">
      <c r="A15" s="9"/>
      <c r="B15" s="22" t="n">
        <v>7</v>
      </c>
      <c r="C15" s="23" t="s">
        <v>51</v>
      </c>
      <c r="D15" s="23" t="s">
        <v>43</v>
      </c>
      <c r="E15" s="24" t="n">
        <v>45817</v>
      </c>
      <c r="F15" s="24" t="n">
        <v>45824</v>
      </c>
      <c r="G15" s="25" t="n">
        <f aca="false">IF(OR(E15="",F15=""),"",F15-E15+1)</f>
        <v>8</v>
      </c>
      <c r="H15" s="23" t="s">
        <v>48</v>
      </c>
      <c r="I15" s="26" t="n">
        <v>0.5</v>
      </c>
      <c r="J15" s="27" t="str">
        <f aca="false">IF(OR($E15="",$F15=""),"",IF(AND(INT($J$3)&gt;=INT($E15),INT($J$3)&lt;=INT($F15)),"█",""))</f>
        <v/>
      </c>
      <c r="K15" s="27" t="str">
        <f aca="false">IF(OR($E15="",$F15=""),"",IF(AND(INT($J$3)+7&gt;=INT($E15),INT($J$3)+7&lt;=INT($F15)),"█",""))</f>
        <v>█</v>
      </c>
      <c r="L15" s="27" t="str">
        <f aca="false">IF(OR($E15="",$F15=""),"",IF(AND(INT($J$3)+14&gt;=INT($E15),INT($J$3)+14&lt;=INT($F15)),"█",""))</f>
        <v>█</v>
      </c>
      <c r="M15" s="27" t="str">
        <f aca="false">IF(OR($E15="",$F15=""),"",IF(AND(INT($J$3)+21&gt;=INT($E15),INT($J$3)+21&lt;=INT($F15)),"█",""))</f>
        <v/>
      </c>
      <c r="N15" s="27" t="str">
        <f aca="false">IF(OR($E15="",$F15=""),"",IF(AND(INT($J$3)+28&gt;=INT($E15),INT($J$3)+28&lt;=INT($F15)),"█",""))</f>
        <v/>
      </c>
      <c r="O15" s="27" t="str">
        <f aca="false">IF(OR($E15="",$F15=""),"",IF(AND(INT($J$3)+35&gt;=INT($E15),INT($J$3)+35&lt;=INT($F15)),"█",""))</f>
        <v/>
      </c>
      <c r="P15" s="27" t="str">
        <f aca="false">IF(OR($E15="",$F15=""),"",IF(AND(INT($J$3)+42&gt;=INT($E15),INT($J$3)+42&lt;=INT($F15)),"█",""))</f>
        <v/>
      </c>
      <c r="Q15" s="27" t="str">
        <f aca="false">IF(OR($E15="",$F15=""),"",IF(AND(INT($J$3)+49&gt;=INT($E15),INT($J$3)+49&lt;=INT($F15)),"█",""))</f>
        <v/>
      </c>
      <c r="R15" s="27" t="str">
        <f aca="false">IF(OR($E15="",$F15=""),"",IF(AND(INT($J$3)+56&gt;=INT($E15),INT($J$3)+56&lt;=INT($F15)),"█",""))</f>
        <v/>
      </c>
      <c r="S15" s="27" t="str">
        <f aca="false">IF(OR($E15="",$F15=""),"",IF(AND(INT($J$3)+63&gt;=INT($E15),INT($J$3)+63&lt;=INT($F15)),"█",""))</f>
        <v/>
      </c>
      <c r="T15" s="27" t="str">
        <f aca="false">IF(OR($E15="",$F15=""),"",IF(AND(INT($J$3)+70&gt;=INT($E15),INT($J$3)+70&lt;=INT($F15)),"█",""))</f>
        <v/>
      </c>
      <c r="U15" s="27" t="str">
        <f aca="false">IF(OR($E15="",$F15=""),"",IF(AND(INT($J$3)+77&gt;=INT($E15),INT($J$3)+77&lt;=INT($F15)),"█",""))</f>
        <v/>
      </c>
      <c r="V15" s="27" t="str">
        <f aca="false">IF(OR($E15="",$F15=""),"",IF(AND(INT($J$3)+84&gt;=INT($E15),INT($J$3)+84&lt;=INT($F15)),"█",""))</f>
        <v/>
      </c>
      <c r="W15" s="27" t="str">
        <f aca="false">IF(OR($E15="",$F15=""),"",IF(AND(INT($J$3)+91&gt;=INT($E15),INT($J$3)+91&lt;=INT($F15)),"█",""))</f>
        <v/>
      </c>
      <c r="X15" s="27" t="str">
        <f aca="false">IF(OR($E15="",$F15=""),"",IF(AND(INT($J$3)+98&gt;=INT($E15),INT($J$3)+98&lt;=INT($F15)),"█",""))</f>
        <v/>
      </c>
      <c r="Y15" s="27" t="str">
        <f aca="false">IF(OR($E15="",$F15=""),"",IF(AND(INT($J$3)+105&gt;=INT($E15),INT($J$3)+105&lt;=INT($F15)),"█",""))</f>
        <v/>
      </c>
    </row>
    <row r="16" customFormat="false" ht="19.5" hidden="false" customHeight="true" outlineLevel="0" collapsed="false">
      <c r="A16" s="9"/>
      <c r="B16" s="22" t="n">
        <v>8</v>
      </c>
      <c r="C16" s="23" t="s">
        <v>52</v>
      </c>
      <c r="D16" s="23" t="s">
        <v>53</v>
      </c>
      <c r="E16" s="24" t="n">
        <v>45824</v>
      </c>
      <c r="F16" s="24" t="n">
        <v>45835</v>
      </c>
      <c r="G16" s="25" t="n">
        <f aca="false">IF(OR(E16="",F16=""),"",F16-E16+1)</f>
        <v>12</v>
      </c>
      <c r="H16" s="23" t="s">
        <v>50</v>
      </c>
      <c r="I16" s="26" t="n">
        <v>0</v>
      </c>
      <c r="J16" s="27" t="str">
        <f aca="false">IF(OR($E16="",$F16=""),"",IF(AND(INT($J$3)&gt;=INT($E16),INT($J$3)&lt;=INT($F16)),"█",""))</f>
        <v/>
      </c>
      <c r="K16" s="27" t="str">
        <f aca="false">IF(OR($E16="",$F16=""),"",IF(AND(INT($J$3)+7&gt;=INT($E16),INT($J$3)+7&lt;=INT($F16)),"█",""))</f>
        <v/>
      </c>
      <c r="L16" s="27" t="str">
        <f aca="false">IF(OR($E16="",$F16=""),"",IF(AND(INT($J$3)+14&gt;=INT($E16),INT($J$3)+14&lt;=INT($F16)),"█",""))</f>
        <v>█</v>
      </c>
      <c r="M16" s="27" t="str">
        <f aca="false">IF(OR($E16="",$F16=""),"",IF(AND(INT($J$3)+21&gt;=INT($E16),INT($J$3)+21&lt;=INT($F16)),"█",""))</f>
        <v>█</v>
      </c>
      <c r="N16" s="27" t="str">
        <f aca="false">IF(OR($E16="",$F16=""),"",IF(AND(INT($J$3)+28&gt;=INT($E16),INT($J$3)+28&lt;=INT($F16)),"█",""))</f>
        <v/>
      </c>
      <c r="O16" s="27" t="str">
        <f aca="false">IF(OR($E16="",$F16=""),"",IF(AND(INT($J$3)+35&gt;=INT($E16),INT($J$3)+35&lt;=INT($F16)),"█",""))</f>
        <v/>
      </c>
      <c r="P16" s="27" t="str">
        <f aca="false">IF(OR($E16="",$F16=""),"",IF(AND(INT($J$3)+42&gt;=INT($E16),INT($J$3)+42&lt;=INT($F16)),"█",""))</f>
        <v/>
      </c>
      <c r="Q16" s="27" t="str">
        <f aca="false">IF(OR($E16="",$F16=""),"",IF(AND(INT($J$3)+49&gt;=INT($E16),INT($J$3)+49&lt;=INT($F16)),"█",""))</f>
        <v/>
      </c>
      <c r="R16" s="27" t="str">
        <f aca="false">IF(OR($E16="",$F16=""),"",IF(AND(INT($J$3)+56&gt;=INT($E16),INT($J$3)+56&lt;=INT($F16)),"█",""))</f>
        <v/>
      </c>
      <c r="S16" s="27" t="str">
        <f aca="false">IF(OR($E16="",$F16=""),"",IF(AND(INT($J$3)+63&gt;=INT($E16),INT($J$3)+63&lt;=INT($F16)),"█",""))</f>
        <v/>
      </c>
      <c r="T16" s="27" t="str">
        <f aca="false">IF(OR($E16="",$F16=""),"",IF(AND(INT($J$3)+70&gt;=INT($E16),INT($J$3)+70&lt;=INT($F16)),"█",""))</f>
        <v/>
      </c>
      <c r="U16" s="27" t="str">
        <f aca="false">IF(OR($E16="",$F16=""),"",IF(AND(INT($J$3)+77&gt;=INT($E16),INT($J$3)+77&lt;=INT($F16)),"█",""))</f>
        <v/>
      </c>
      <c r="V16" s="27" t="str">
        <f aca="false">IF(OR($E16="",$F16=""),"",IF(AND(INT($J$3)+84&gt;=INT($E16),INT($J$3)+84&lt;=INT($F16)),"█",""))</f>
        <v/>
      </c>
      <c r="W16" s="27" t="str">
        <f aca="false">IF(OR($E16="",$F16=""),"",IF(AND(INT($J$3)+91&gt;=INT($E16),INT($J$3)+91&lt;=INT($F16)),"█",""))</f>
        <v/>
      </c>
      <c r="X16" s="27" t="str">
        <f aca="false">IF(OR($E16="",$F16=""),"",IF(AND(INT($J$3)+98&gt;=INT($E16),INT($J$3)+98&lt;=INT($F16)),"█",""))</f>
        <v/>
      </c>
      <c r="Y16" s="27" t="str">
        <f aca="false">IF(OR($E16="",$F16=""),"",IF(AND(INT($J$3)+105&gt;=INT($E16),INT($J$3)+105&lt;=INT($F16)),"█",""))</f>
        <v/>
      </c>
    </row>
    <row r="17" customFormat="false" ht="19.5" hidden="false" customHeight="true" outlineLevel="0" collapsed="false">
      <c r="A17" s="9"/>
      <c r="B17" s="22" t="n">
        <v>9</v>
      </c>
      <c r="C17" s="23" t="s">
        <v>54</v>
      </c>
      <c r="D17" s="23" t="s">
        <v>55</v>
      </c>
      <c r="E17" s="24" t="n">
        <v>45831</v>
      </c>
      <c r="F17" s="24" t="n">
        <v>45842</v>
      </c>
      <c r="G17" s="25" t="n">
        <f aca="false">IF(OR(E17="",F17=""),"",F17-E17+1)</f>
        <v>12</v>
      </c>
      <c r="H17" s="23" t="s">
        <v>50</v>
      </c>
      <c r="I17" s="26" t="n">
        <v>0</v>
      </c>
      <c r="J17" s="27" t="str">
        <f aca="false">IF(OR($E17="",$F17=""),"",IF(AND(INT($J$3)&gt;=INT($E17),INT($J$3)&lt;=INT($F17)),"█",""))</f>
        <v/>
      </c>
      <c r="K17" s="27" t="str">
        <f aca="false">IF(OR($E17="",$F17=""),"",IF(AND(INT($J$3)+7&gt;=INT($E17),INT($J$3)+7&lt;=INT($F17)),"█",""))</f>
        <v/>
      </c>
      <c r="L17" s="27" t="str">
        <f aca="false">IF(OR($E17="",$F17=""),"",IF(AND(INT($J$3)+14&gt;=INT($E17),INT($J$3)+14&lt;=INT($F17)),"█",""))</f>
        <v/>
      </c>
      <c r="M17" s="27" t="str">
        <f aca="false">IF(OR($E17="",$F17=""),"",IF(AND(INT($J$3)+21&gt;=INT($E17),INT($J$3)+21&lt;=INT($F17)),"█",""))</f>
        <v>█</v>
      </c>
      <c r="N17" s="27" t="str">
        <f aca="false">IF(OR($E17="",$F17=""),"",IF(AND(INT($J$3)+28&gt;=INT($E17),INT($J$3)+28&lt;=INT($F17)),"█",""))</f>
        <v>█</v>
      </c>
      <c r="O17" s="27" t="str">
        <f aca="false">IF(OR($E17="",$F17=""),"",IF(AND(INT($J$3)+35&gt;=INT($E17),INT($J$3)+35&lt;=INT($F17)),"█",""))</f>
        <v/>
      </c>
      <c r="P17" s="27" t="str">
        <f aca="false">IF(OR($E17="",$F17=""),"",IF(AND(INT($J$3)+42&gt;=INT($E17),INT($J$3)+42&lt;=INT($F17)),"█",""))</f>
        <v/>
      </c>
      <c r="Q17" s="27" t="str">
        <f aca="false">IF(OR($E17="",$F17=""),"",IF(AND(INT($J$3)+49&gt;=INT($E17),INT($J$3)+49&lt;=INT($F17)),"█",""))</f>
        <v/>
      </c>
      <c r="R17" s="27" t="str">
        <f aca="false">IF(OR($E17="",$F17=""),"",IF(AND(INT($J$3)+56&gt;=INT($E17),INT($J$3)+56&lt;=INT($F17)),"█",""))</f>
        <v/>
      </c>
      <c r="S17" s="27" t="str">
        <f aca="false">IF(OR($E17="",$F17=""),"",IF(AND(INT($J$3)+63&gt;=INT($E17),INT($J$3)+63&lt;=INT($F17)),"█",""))</f>
        <v/>
      </c>
      <c r="T17" s="27" t="str">
        <f aca="false">IF(OR($E17="",$F17=""),"",IF(AND(INT($J$3)+70&gt;=INT($E17),INT($J$3)+70&lt;=INT($F17)),"█",""))</f>
        <v/>
      </c>
      <c r="U17" s="27" t="str">
        <f aca="false">IF(OR($E17="",$F17=""),"",IF(AND(INT($J$3)+77&gt;=INT($E17),INT($J$3)+77&lt;=INT($F17)),"█",""))</f>
        <v/>
      </c>
      <c r="V17" s="27" t="str">
        <f aca="false">IF(OR($E17="",$F17=""),"",IF(AND(INT($J$3)+84&gt;=INT($E17),INT($J$3)+84&lt;=INT($F17)),"█",""))</f>
        <v/>
      </c>
      <c r="W17" s="27" t="str">
        <f aca="false">IF(OR($E17="",$F17=""),"",IF(AND(INT($J$3)+91&gt;=INT($E17),INT($J$3)+91&lt;=INT($F17)),"█",""))</f>
        <v/>
      </c>
      <c r="X17" s="27" t="str">
        <f aca="false">IF(OR($E17="",$F17=""),"",IF(AND(INT($J$3)+98&gt;=INT($E17),INT($J$3)+98&lt;=INT($F17)),"█",""))</f>
        <v/>
      </c>
      <c r="Y17" s="27" t="str">
        <f aca="false">IF(OR($E17="",$F17=""),"",IF(AND(INT($J$3)+105&gt;=INT($E17),INT($J$3)+105&lt;=INT($F17)),"█",""))</f>
        <v/>
      </c>
    </row>
    <row r="18" customFormat="false" ht="19.5" hidden="false" customHeight="true" outlineLevel="0" collapsed="false">
      <c r="A18" s="9"/>
      <c r="B18" s="22" t="n">
        <v>10</v>
      </c>
      <c r="C18" s="23" t="s">
        <v>56</v>
      </c>
      <c r="D18" s="23" t="s">
        <v>55</v>
      </c>
      <c r="E18" s="24" t="n">
        <v>45845</v>
      </c>
      <c r="F18" s="24" t="n">
        <v>45856</v>
      </c>
      <c r="G18" s="25" t="n">
        <f aca="false">IF(OR(E18="",F18=""),"",F18-E18+1)</f>
        <v>12</v>
      </c>
      <c r="H18" s="23" t="s">
        <v>50</v>
      </c>
      <c r="I18" s="26" t="n">
        <v>0</v>
      </c>
      <c r="J18" s="27" t="str">
        <f aca="false">IF(OR($E18="",$F18=""),"",IF(AND(INT($J$3)&gt;=INT($E18),INT($J$3)&lt;=INT($F18)),"█",""))</f>
        <v/>
      </c>
      <c r="K18" s="27" t="str">
        <f aca="false">IF(OR($E18="",$F18=""),"",IF(AND(INT($J$3)+7&gt;=INT($E18),INT($J$3)+7&lt;=INT($F18)),"█",""))</f>
        <v/>
      </c>
      <c r="L18" s="27" t="str">
        <f aca="false">IF(OR($E18="",$F18=""),"",IF(AND(INT($J$3)+14&gt;=INT($E18),INT($J$3)+14&lt;=INT($F18)),"█",""))</f>
        <v/>
      </c>
      <c r="M18" s="27" t="str">
        <f aca="false">IF(OR($E18="",$F18=""),"",IF(AND(INT($J$3)+21&gt;=INT($E18),INT($J$3)+21&lt;=INT($F18)),"█",""))</f>
        <v/>
      </c>
      <c r="N18" s="27" t="str">
        <f aca="false">IF(OR($E18="",$F18=""),"",IF(AND(INT($J$3)+28&gt;=INT($E18),INT($J$3)+28&lt;=INT($F18)),"█",""))</f>
        <v/>
      </c>
      <c r="O18" s="27" t="str">
        <f aca="false">IF(OR($E18="",$F18=""),"",IF(AND(INT($J$3)+35&gt;=INT($E18),INT($J$3)+35&lt;=INT($F18)),"█",""))</f>
        <v>█</v>
      </c>
      <c r="P18" s="27" t="str">
        <f aca="false">IF(OR($E18="",$F18=""),"",IF(AND(INT($J$3)+42&gt;=INT($E18),INT($J$3)+42&lt;=INT($F18)),"█",""))</f>
        <v>█</v>
      </c>
      <c r="Q18" s="27" t="str">
        <f aca="false">IF(OR($E18="",$F18=""),"",IF(AND(INT($J$3)+49&gt;=INT($E18),INT($J$3)+49&lt;=INT($F18)),"█",""))</f>
        <v/>
      </c>
      <c r="R18" s="27" t="str">
        <f aca="false">IF(OR($E18="",$F18=""),"",IF(AND(INT($J$3)+56&gt;=INT($E18),INT($J$3)+56&lt;=INT($F18)),"█",""))</f>
        <v/>
      </c>
      <c r="S18" s="27" t="str">
        <f aca="false">IF(OR($E18="",$F18=""),"",IF(AND(INT($J$3)+63&gt;=INT($E18),INT($J$3)+63&lt;=INT($F18)),"█",""))</f>
        <v/>
      </c>
      <c r="T18" s="27" t="str">
        <f aca="false">IF(OR($E18="",$F18=""),"",IF(AND(INT($J$3)+70&gt;=INT($E18),INT($J$3)+70&lt;=INT($F18)),"█",""))</f>
        <v/>
      </c>
      <c r="U18" s="27" t="str">
        <f aca="false">IF(OR($E18="",$F18=""),"",IF(AND(INT($J$3)+77&gt;=INT($E18),INT($J$3)+77&lt;=INT($F18)),"█",""))</f>
        <v/>
      </c>
      <c r="V18" s="27" t="str">
        <f aca="false">IF(OR($E18="",$F18=""),"",IF(AND(INT($J$3)+84&gt;=INT($E18),INT($J$3)+84&lt;=INT($F18)),"█",""))</f>
        <v/>
      </c>
      <c r="W18" s="27" t="str">
        <f aca="false">IF(OR($E18="",$F18=""),"",IF(AND(INT($J$3)+91&gt;=INT($E18),INT($J$3)+91&lt;=INT($F18)),"█",""))</f>
        <v/>
      </c>
      <c r="X18" s="27" t="str">
        <f aca="false">IF(OR($E18="",$F18=""),"",IF(AND(INT($J$3)+98&gt;=INT($E18),INT($J$3)+98&lt;=INT($F18)),"█",""))</f>
        <v/>
      </c>
      <c r="Y18" s="27" t="str">
        <f aca="false">IF(OR($E18="",$F18=""),"",IF(AND(INT($J$3)+105&gt;=INT($E18),INT($J$3)+105&lt;=INT($F18)),"█",""))</f>
        <v/>
      </c>
    </row>
    <row r="19" customFormat="false" ht="19.5" hidden="false" customHeight="true" outlineLevel="0" collapsed="false">
      <c r="A19" s="9"/>
      <c r="B19" s="22" t="n">
        <v>11</v>
      </c>
      <c r="C19" s="23" t="s">
        <v>57</v>
      </c>
      <c r="D19" s="23" t="s">
        <v>43</v>
      </c>
      <c r="E19" s="24" t="n">
        <v>45845</v>
      </c>
      <c r="F19" s="24" t="n">
        <v>45849</v>
      </c>
      <c r="G19" s="25" t="n">
        <f aca="false">IF(OR(E19="",F19=""),"",F19-E19+1)</f>
        <v>5</v>
      </c>
      <c r="H19" s="23" t="s">
        <v>50</v>
      </c>
      <c r="I19" s="26" t="n">
        <v>0</v>
      </c>
      <c r="J19" s="27" t="str">
        <f aca="false">IF(OR($E19="",$F19=""),"",IF(AND(INT($J$3)&gt;=INT($E19),INT($J$3)&lt;=INT($F19)),"█",""))</f>
        <v/>
      </c>
      <c r="K19" s="27" t="str">
        <f aca="false">IF(OR($E19="",$F19=""),"",IF(AND(INT($J$3)+7&gt;=INT($E19),INT($J$3)+7&lt;=INT($F19)),"█",""))</f>
        <v/>
      </c>
      <c r="L19" s="27" t="str">
        <f aca="false">IF(OR($E19="",$F19=""),"",IF(AND(INT($J$3)+14&gt;=INT($E19),INT($J$3)+14&lt;=INT($F19)),"█",""))</f>
        <v/>
      </c>
      <c r="M19" s="27" t="str">
        <f aca="false">IF(OR($E19="",$F19=""),"",IF(AND(INT($J$3)+21&gt;=INT($E19),INT($J$3)+21&lt;=INT($F19)),"█",""))</f>
        <v/>
      </c>
      <c r="N19" s="27" t="str">
        <f aca="false">IF(OR($E19="",$F19=""),"",IF(AND(INT($J$3)+28&gt;=INT($E19),INT($J$3)+28&lt;=INT($F19)),"█",""))</f>
        <v/>
      </c>
      <c r="O19" s="27" t="str">
        <f aca="false">IF(OR($E19="",$F19=""),"",IF(AND(INT($J$3)+35&gt;=INT($E19),INT($J$3)+35&lt;=INT($F19)),"█",""))</f>
        <v>█</v>
      </c>
      <c r="P19" s="27" t="str">
        <f aca="false">IF(OR($E19="",$F19=""),"",IF(AND(INT($J$3)+42&gt;=INT($E19),INT($J$3)+42&lt;=INT($F19)),"█",""))</f>
        <v/>
      </c>
      <c r="Q19" s="27" t="str">
        <f aca="false">IF(OR($E19="",$F19=""),"",IF(AND(INT($J$3)+49&gt;=INT($E19),INT($J$3)+49&lt;=INT($F19)),"█",""))</f>
        <v/>
      </c>
      <c r="R19" s="27" t="str">
        <f aca="false">IF(OR($E19="",$F19=""),"",IF(AND(INT($J$3)+56&gt;=INT($E19),INT($J$3)+56&lt;=INT($F19)),"█",""))</f>
        <v/>
      </c>
      <c r="S19" s="27" t="str">
        <f aca="false">IF(OR($E19="",$F19=""),"",IF(AND(INT($J$3)+63&gt;=INT($E19),INT($J$3)+63&lt;=INT($F19)),"█",""))</f>
        <v/>
      </c>
      <c r="T19" s="27" t="str">
        <f aca="false">IF(OR($E19="",$F19=""),"",IF(AND(INT($J$3)+70&gt;=INT($E19),INT($J$3)+70&lt;=INT($F19)),"█",""))</f>
        <v/>
      </c>
      <c r="U19" s="27" t="str">
        <f aca="false">IF(OR($E19="",$F19=""),"",IF(AND(INT($J$3)+77&gt;=INT($E19),INT($J$3)+77&lt;=INT($F19)),"█",""))</f>
        <v/>
      </c>
      <c r="V19" s="27" t="str">
        <f aca="false">IF(OR($E19="",$F19=""),"",IF(AND(INT($J$3)+84&gt;=INT($E19),INT($J$3)+84&lt;=INT($F19)),"█",""))</f>
        <v/>
      </c>
      <c r="W19" s="27" t="str">
        <f aca="false">IF(OR($E19="",$F19=""),"",IF(AND(INT($J$3)+91&gt;=INT($E19),INT($J$3)+91&lt;=INT($F19)),"█",""))</f>
        <v/>
      </c>
      <c r="X19" s="27" t="str">
        <f aca="false">IF(OR($E19="",$F19=""),"",IF(AND(INT($J$3)+98&gt;=INT($E19),INT($J$3)+98&lt;=INT($F19)),"█",""))</f>
        <v/>
      </c>
      <c r="Y19" s="27" t="str">
        <f aca="false">IF(OR($E19="",$F19=""),"",IF(AND(INT($J$3)+105&gt;=INT($E19),INT($J$3)+105&lt;=INT($F19)),"█",""))</f>
        <v/>
      </c>
    </row>
    <row r="20" customFormat="false" ht="19.5" hidden="false" customHeight="true" outlineLevel="0" collapsed="false">
      <c r="A20" s="9"/>
      <c r="B20" s="22" t="n">
        <v>12</v>
      </c>
      <c r="C20" s="23" t="s">
        <v>58</v>
      </c>
      <c r="D20" s="23" t="s">
        <v>46</v>
      </c>
      <c r="E20" s="24" t="n">
        <v>45852</v>
      </c>
      <c r="F20" s="24" t="n">
        <v>45856</v>
      </c>
      <c r="G20" s="25" t="n">
        <f aca="false">IF(OR(E20="",F20=""),"",F20-E20+1)</f>
        <v>5</v>
      </c>
      <c r="H20" s="23" t="s">
        <v>50</v>
      </c>
      <c r="I20" s="26" t="n">
        <v>0</v>
      </c>
      <c r="J20" s="27" t="str">
        <f aca="false">IF(OR($E20="",$F20=""),"",IF(AND(INT($J$3)&gt;=INT($E20),INT($J$3)&lt;=INT($F20)),"█",""))</f>
        <v/>
      </c>
      <c r="K20" s="27" t="str">
        <f aca="false">IF(OR($E20="",$F20=""),"",IF(AND(INT($J$3)+7&gt;=INT($E20),INT($J$3)+7&lt;=INT($F20)),"█",""))</f>
        <v/>
      </c>
      <c r="L20" s="27" t="str">
        <f aca="false">IF(OR($E20="",$F20=""),"",IF(AND(INT($J$3)+14&gt;=INT($E20),INT($J$3)+14&lt;=INT($F20)),"█",""))</f>
        <v/>
      </c>
      <c r="M20" s="27" t="str">
        <f aca="false">IF(OR($E20="",$F20=""),"",IF(AND(INT($J$3)+21&gt;=INT($E20),INT($J$3)+21&lt;=INT($F20)),"█",""))</f>
        <v/>
      </c>
      <c r="N20" s="27" t="str">
        <f aca="false">IF(OR($E20="",$F20=""),"",IF(AND(INT($J$3)+28&gt;=INT($E20),INT($J$3)+28&lt;=INT($F20)),"█",""))</f>
        <v/>
      </c>
      <c r="O20" s="27" t="str">
        <f aca="false">IF(OR($E20="",$F20=""),"",IF(AND(INT($J$3)+35&gt;=INT($E20),INT($J$3)+35&lt;=INT($F20)),"█",""))</f>
        <v/>
      </c>
      <c r="P20" s="27" t="str">
        <f aca="false">IF(OR($E20="",$F20=""),"",IF(AND(INT($J$3)+42&gt;=INT($E20),INT($J$3)+42&lt;=INT($F20)),"█",""))</f>
        <v>█</v>
      </c>
      <c r="Q20" s="27" t="str">
        <f aca="false">IF(OR($E20="",$F20=""),"",IF(AND(INT($J$3)+49&gt;=INT($E20),INT($J$3)+49&lt;=INT($F20)),"█",""))</f>
        <v/>
      </c>
      <c r="R20" s="27" t="str">
        <f aca="false">IF(OR($E20="",$F20=""),"",IF(AND(INT($J$3)+56&gt;=INT($E20),INT($J$3)+56&lt;=INT($F20)),"█",""))</f>
        <v/>
      </c>
      <c r="S20" s="27" t="str">
        <f aca="false">IF(OR($E20="",$F20=""),"",IF(AND(INT($J$3)+63&gt;=INT($E20),INT($J$3)+63&lt;=INT($F20)),"█",""))</f>
        <v/>
      </c>
      <c r="T20" s="27" t="str">
        <f aca="false">IF(OR($E20="",$F20=""),"",IF(AND(INT($J$3)+70&gt;=INT($E20),INT($J$3)+70&lt;=INT($F20)),"█",""))</f>
        <v/>
      </c>
      <c r="U20" s="27" t="str">
        <f aca="false">IF(OR($E20="",$F20=""),"",IF(AND(INT($J$3)+77&gt;=INT($E20),INT($J$3)+77&lt;=INT($F20)),"█",""))</f>
        <v/>
      </c>
      <c r="V20" s="27" t="str">
        <f aca="false">IF(OR($E20="",$F20=""),"",IF(AND(INT($J$3)+84&gt;=INT($E20),INT($J$3)+84&lt;=INT($F20)),"█",""))</f>
        <v/>
      </c>
      <c r="W20" s="27" t="str">
        <f aca="false">IF(OR($E20="",$F20=""),"",IF(AND(INT($J$3)+91&gt;=INT($E20),INT($J$3)+91&lt;=INT($F20)),"█",""))</f>
        <v/>
      </c>
      <c r="X20" s="27" t="str">
        <f aca="false">IF(OR($E20="",$F20=""),"",IF(AND(INT($J$3)+98&gt;=INT($E20),INT($J$3)+98&lt;=INT($F20)),"█",""))</f>
        <v/>
      </c>
      <c r="Y20" s="27" t="str">
        <f aca="false">IF(OR($E20="",$F20=""),"",IF(AND(INT($J$3)+105&gt;=INT($E20),INT($J$3)+105&lt;=INT($F20)),"█",""))</f>
        <v/>
      </c>
    </row>
    <row r="21" customFormat="false" ht="19.5" hidden="false" customHeight="true" outlineLevel="0" collapsed="false">
      <c r="A21" s="9"/>
      <c r="B21" s="22" t="n">
        <v>13</v>
      </c>
      <c r="C21" s="23" t="s">
        <v>59</v>
      </c>
      <c r="D21" s="23" t="s">
        <v>55</v>
      </c>
      <c r="E21" s="24" t="n">
        <v>45859</v>
      </c>
      <c r="F21" s="24" t="n">
        <v>45863</v>
      </c>
      <c r="G21" s="25" t="n">
        <f aca="false">IF(OR(E21="",F21=""),"",F21-E21+1)</f>
        <v>5</v>
      </c>
      <c r="H21" s="23" t="s">
        <v>50</v>
      </c>
      <c r="I21" s="26" t="n">
        <v>0</v>
      </c>
      <c r="J21" s="27" t="str">
        <f aca="false">IF(OR($E21="",$F21=""),"",IF(AND(INT($J$3)&gt;=INT($E21),INT($J$3)&lt;=INT($F21)),"█",""))</f>
        <v/>
      </c>
      <c r="K21" s="27" t="str">
        <f aca="false">IF(OR($E21="",$F21=""),"",IF(AND(INT($J$3)+7&gt;=INT($E21),INT($J$3)+7&lt;=INT($F21)),"█",""))</f>
        <v/>
      </c>
      <c r="L21" s="27" t="str">
        <f aca="false">IF(OR($E21="",$F21=""),"",IF(AND(INT($J$3)+14&gt;=INT($E21),INT($J$3)+14&lt;=INT($F21)),"█",""))</f>
        <v/>
      </c>
      <c r="M21" s="27" t="str">
        <f aca="false">IF(OR($E21="",$F21=""),"",IF(AND(INT($J$3)+21&gt;=INT($E21),INT($J$3)+21&lt;=INT($F21)),"█",""))</f>
        <v/>
      </c>
      <c r="N21" s="27" t="str">
        <f aca="false">IF(OR($E21="",$F21=""),"",IF(AND(INT($J$3)+28&gt;=INT($E21),INT($J$3)+28&lt;=INT($F21)),"█",""))</f>
        <v/>
      </c>
      <c r="O21" s="27" t="str">
        <f aca="false">IF(OR($E21="",$F21=""),"",IF(AND(INT($J$3)+35&gt;=INT($E21),INT($J$3)+35&lt;=INT($F21)),"█",""))</f>
        <v/>
      </c>
      <c r="P21" s="27" t="str">
        <f aca="false">IF(OR($E21="",$F21=""),"",IF(AND(INT($J$3)+42&gt;=INT($E21),INT($J$3)+42&lt;=INT($F21)),"█",""))</f>
        <v/>
      </c>
      <c r="Q21" s="27" t="str">
        <f aca="false">IF(OR($E21="",$F21=""),"",IF(AND(INT($J$3)+49&gt;=INT($E21),INT($J$3)+49&lt;=INT($F21)),"█",""))</f>
        <v>█</v>
      </c>
      <c r="R21" s="27" t="str">
        <f aca="false">IF(OR($E21="",$F21=""),"",IF(AND(INT($J$3)+56&gt;=INT($E21),INT($J$3)+56&lt;=INT($F21)),"█",""))</f>
        <v/>
      </c>
      <c r="S21" s="27" t="str">
        <f aca="false">IF(OR($E21="",$F21=""),"",IF(AND(INT($J$3)+63&gt;=INT($E21),INT($J$3)+63&lt;=INT($F21)),"█",""))</f>
        <v/>
      </c>
      <c r="T21" s="27" t="str">
        <f aca="false">IF(OR($E21="",$F21=""),"",IF(AND(INT($J$3)+70&gt;=INT($E21),INT($J$3)+70&lt;=INT($F21)),"█",""))</f>
        <v/>
      </c>
      <c r="U21" s="27" t="str">
        <f aca="false">IF(OR($E21="",$F21=""),"",IF(AND(INT($J$3)+77&gt;=INT($E21),INT($J$3)+77&lt;=INT($F21)),"█",""))</f>
        <v/>
      </c>
      <c r="V21" s="27" t="str">
        <f aca="false">IF(OR($E21="",$F21=""),"",IF(AND(INT($J$3)+84&gt;=INT($E21),INT($J$3)+84&lt;=INT($F21)),"█",""))</f>
        <v/>
      </c>
      <c r="W21" s="27" t="str">
        <f aca="false">IF(OR($E21="",$F21=""),"",IF(AND(INT($J$3)+91&gt;=INT($E21),INT($J$3)+91&lt;=INT($F21)),"█",""))</f>
        <v/>
      </c>
      <c r="X21" s="27" t="str">
        <f aca="false">IF(OR($E21="",$F21=""),"",IF(AND(INT($J$3)+98&gt;=INT($E21),INT($J$3)+98&lt;=INT($F21)),"█",""))</f>
        <v/>
      </c>
      <c r="Y21" s="27" t="str">
        <f aca="false">IF(OR($E21="",$F21=""),"",IF(AND(INT($J$3)+105&gt;=INT($E21),INT($J$3)+105&lt;=INT($F21)),"█",""))</f>
        <v/>
      </c>
    </row>
    <row r="22" customFormat="false" ht="19.5" hidden="false" customHeight="true" outlineLevel="0" collapsed="false">
      <c r="A22" s="9"/>
      <c r="B22" s="22" t="n">
        <v>14</v>
      </c>
      <c r="C22" s="23" t="s">
        <v>60</v>
      </c>
      <c r="D22" s="23" t="s">
        <v>26</v>
      </c>
      <c r="E22" s="24" t="n">
        <v>45863</v>
      </c>
      <c r="F22" s="24" t="n">
        <v>45863</v>
      </c>
      <c r="G22" s="25" t="n">
        <f aca="false">IF(OR(E22="",F22=""),"",F22-E22+1)</f>
        <v>1</v>
      </c>
      <c r="H22" s="23" t="s">
        <v>50</v>
      </c>
      <c r="I22" s="26" t="n">
        <v>0</v>
      </c>
      <c r="J22" s="27" t="str">
        <f aca="false">IF(OR($E22="",$F22=""),"",IF(AND(INT($J$3)&gt;=INT($E22),INT($J$3)&lt;=INT($F22)),"█",""))</f>
        <v/>
      </c>
      <c r="K22" s="27" t="str">
        <f aca="false">IF(OR($E22="",$F22=""),"",IF(AND(INT($J$3)+7&gt;=INT($E22),INT($J$3)+7&lt;=INT($F22)),"█",""))</f>
        <v/>
      </c>
      <c r="L22" s="27" t="str">
        <f aca="false">IF(OR($E22="",$F22=""),"",IF(AND(INT($J$3)+14&gt;=INT($E22),INT($J$3)+14&lt;=INT($F22)),"█",""))</f>
        <v/>
      </c>
      <c r="M22" s="27" t="str">
        <f aca="false">IF(OR($E22="",$F22=""),"",IF(AND(INT($J$3)+21&gt;=INT($E22),INT($J$3)+21&lt;=INT($F22)),"█",""))</f>
        <v/>
      </c>
      <c r="N22" s="27" t="str">
        <f aca="false">IF(OR($E22="",$F22=""),"",IF(AND(INT($J$3)+28&gt;=INT($E22),INT($J$3)+28&lt;=INT($F22)),"█",""))</f>
        <v/>
      </c>
      <c r="O22" s="27" t="str">
        <f aca="false">IF(OR($E22="",$F22=""),"",IF(AND(INT($J$3)+35&gt;=INT($E22),INT($J$3)+35&lt;=INT($F22)),"█",""))</f>
        <v/>
      </c>
      <c r="P22" s="27" t="str">
        <f aca="false">IF(OR($E22="",$F22=""),"",IF(AND(INT($J$3)+42&gt;=INT($E22),INT($J$3)+42&lt;=INT($F22)),"█",""))</f>
        <v/>
      </c>
      <c r="Q22" s="27" t="str">
        <f aca="false">IF(OR($E22="",$F22=""),"",IF(AND(INT($J$3)+49&gt;=INT($E22),INT($J$3)+49&lt;=INT($F22)),"█",""))</f>
        <v/>
      </c>
      <c r="R22" s="27" t="str">
        <f aca="false">IF(OR($E22="",$F22=""),"",IF(AND(INT($J$3)+56&gt;=INT($E22),INT($J$3)+56&lt;=INT($F22)),"█",""))</f>
        <v/>
      </c>
      <c r="S22" s="27" t="str">
        <f aca="false">IF(OR($E22="",$F22=""),"",IF(AND(INT($J$3)+63&gt;=INT($E22),INT($J$3)+63&lt;=INT($F22)),"█",""))</f>
        <v/>
      </c>
      <c r="T22" s="27" t="str">
        <f aca="false">IF(OR($E22="",$F22=""),"",IF(AND(INT($J$3)+70&gt;=INT($E22),INT($J$3)+70&lt;=INT($F22)),"█",""))</f>
        <v/>
      </c>
      <c r="U22" s="27" t="str">
        <f aca="false">IF(OR($E22="",$F22=""),"",IF(AND(INT($J$3)+77&gt;=INT($E22),INT($J$3)+77&lt;=INT($F22)),"█",""))</f>
        <v/>
      </c>
      <c r="V22" s="27" t="str">
        <f aca="false">IF(OR($E22="",$F22=""),"",IF(AND(INT($J$3)+84&gt;=INT($E22),INT($J$3)+84&lt;=INT($F22)),"█",""))</f>
        <v/>
      </c>
      <c r="W22" s="27" t="str">
        <f aca="false">IF(OR($E22="",$F22=""),"",IF(AND(INT($J$3)+91&gt;=INT($E22),INT($J$3)+91&lt;=INT($F22)),"█",""))</f>
        <v/>
      </c>
      <c r="X22" s="27" t="str">
        <f aca="false">IF(OR($E22="",$F22=""),"",IF(AND(INT($J$3)+98&gt;=INT($E22),INT($J$3)+98&lt;=INT($F22)),"█",""))</f>
        <v/>
      </c>
      <c r="Y22" s="27" t="str">
        <f aca="false">IF(OR($E22="",$F22=""),"",IF(AND(INT($J$3)+105&gt;=INT($E22),INT($J$3)+105&lt;=INT($F22)),"█",""))</f>
        <v/>
      </c>
    </row>
    <row r="23" customFormat="false" ht="19.5" hidden="false" customHeight="true" outlineLevel="0" collapsed="false">
      <c r="A23" s="9"/>
      <c r="B23" s="22" t="n">
        <v>15</v>
      </c>
      <c r="C23" s="23" t="s">
        <v>61</v>
      </c>
      <c r="D23" s="23" t="s">
        <v>55</v>
      </c>
      <c r="E23" s="24" t="n">
        <v>45866</v>
      </c>
      <c r="F23" s="24" t="n">
        <v>45866</v>
      </c>
      <c r="G23" s="25" t="n">
        <f aca="false">IF(OR(E23="",F23=""),"",F23-E23+1)</f>
        <v>1</v>
      </c>
      <c r="H23" s="23" t="s">
        <v>50</v>
      </c>
      <c r="I23" s="26" t="n">
        <v>0</v>
      </c>
      <c r="J23" s="27" t="str">
        <f aca="false">IF(OR($E23="",$F23=""),"",IF(AND(INT($J$3)&gt;=INT($E23),INT($J$3)&lt;=INT($F23)),"█",""))</f>
        <v/>
      </c>
      <c r="K23" s="27" t="str">
        <f aca="false">IF(OR($E23="",$F23=""),"",IF(AND(INT($J$3)+7&gt;=INT($E23),INT($J$3)+7&lt;=INT($F23)),"█",""))</f>
        <v/>
      </c>
      <c r="L23" s="27" t="str">
        <f aca="false">IF(OR($E23="",$F23=""),"",IF(AND(INT($J$3)+14&gt;=INT($E23),INT($J$3)+14&lt;=INT($F23)),"█",""))</f>
        <v/>
      </c>
      <c r="M23" s="27" t="str">
        <f aca="false">IF(OR($E23="",$F23=""),"",IF(AND(INT($J$3)+21&gt;=INT($E23),INT($J$3)+21&lt;=INT($F23)),"█",""))</f>
        <v/>
      </c>
      <c r="N23" s="27" t="str">
        <f aca="false">IF(OR($E23="",$F23=""),"",IF(AND(INT($J$3)+28&gt;=INT($E23),INT($J$3)+28&lt;=INT($F23)),"█",""))</f>
        <v/>
      </c>
      <c r="O23" s="27" t="str">
        <f aca="false">IF(OR($E23="",$F23=""),"",IF(AND(INT($J$3)+35&gt;=INT($E23),INT($J$3)+35&lt;=INT($F23)),"█",""))</f>
        <v/>
      </c>
      <c r="P23" s="27" t="str">
        <f aca="false">IF(OR($E23="",$F23=""),"",IF(AND(INT($J$3)+42&gt;=INT($E23),INT($J$3)+42&lt;=INT($F23)),"█",""))</f>
        <v/>
      </c>
      <c r="Q23" s="27" t="str">
        <f aca="false">IF(OR($E23="",$F23=""),"",IF(AND(INT($J$3)+49&gt;=INT($E23),INT($J$3)+49&lt;=INT($F23)),"█",""))</f>
        <v/>
      </c>
      <c r="R23" s="27" t="str">
        <f aca="false">IF(OR($E23="",$F23=""),"",IF(AND(INT($J$3)+56&gt;=INT($E23),INT($J$3)+56&lt;=INT($F23)),"█",""))</f>
        <v>█</v>
      </c>
      <c r="S23" s="27" t="str">
        <f aca="false">IF(OR($E23="",$F23=""),"",IF(AND(INT($J$3)+63&gt;=INT($E23),INT($J$3)+63&lt;=INT($F23)),"█",""))</f>
        <v/>
      </c>
      <c r="T23" s="27" t="str">
        <f aca="false">IF(OR($E23="",$F23=""),"",IF(AND(INT($J$3)+70&gt;=INT($E23),INT($J$3)+70&lt;=INT($F23)),"█",""))</f>
        <v/>
      </c>
      <c r="U23" s="27" t="str">
        <f aca="false">IF(OR($E23="",$F23=""),"",IF(AND(INT($J$3)+77&gt;=INT($E23),INT($J$3)+77&lt;=INT($F23)),"█",""))</f>
        <v/>
      </c>
      <c r="V23" s="27" t="str">
        <f aca="false">IF(OR($E23="",$F23=""),"",IF(AND(INT($J$3)+84&gt;=INT($E23),INT($J$3)+84&lt;=INT($F23)),"█",""))</f>
        <v/>
      </c>
      <c r="W23" s="27" t="str">
        <f aca="false">IF(OR($E23="",$F23=""),"",IF(AND(INT($J$3)+91&gt;=INT($E23),INT($J$3)+91&lt;=INT($F23)),"█",""))</f>
        <v/>
      </c>
      <c r="X23" s="27" t="str">
        <f aca="false">IF(OR($E23="",$F23=""),"",IF(AND(INT($J$3)+98&gt;=INT($E23),INT($J$3)+98&lt;=INT($F23)),"█",""))</f>
        <v/>
      </c>
      <c r="Y23" s="27" t="str">
        <f aca="false">IF(OR($E23="",$F23=""),"",IF(AND(INT($J$3)+105&gt;=INT($E23),INT($J$3)+105&lt;=INT($F23)),"█",""))</f>
        <v/>
      </c>
    </row>
    <row r="24" customFormat="false" ht="6" hidden="false" customHeight="true" outlineLevel="0" collapsed="false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customFormat="false" ht="21.75" hidden="false" customHeight="true" outlineLevel="0" collapsed="false">
      <c r="B25" s="28" t="s">
        <v>62</v>
      </c>
      <c r="C25" s="29"/>
      <c r="D25" s="29"/>
      <c r="E25" s="29"/>
      <c r="F25" s="29"/>
      <c r="G25" s="30" t="n">
        <f aca="false">SUM(G9:G23)</f>
        <v>91</v>
      </c>
      <c r="H25" s="29"/>
      <c r="I25" s="31" t="str">
        <f aca="false">IF(COUNTA(C9:C23)=0,"",COUNTIF(H9:H23,"Complete")&amp;" of "&amp;COUNTA(C9:C23)&amp;" complete")</f>
        <v>4 of 15 complete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customFormat="false" ht="15.75" hidden="false" customHeight="true" outlineLevel="0" collapsed="false">
      <c r="B26" s="32" t="str">
        <f aca="false">IF(COUNTA(C9:C23)=0,"","Tasks: "&amp;COUNTA(C9:C23)&amp;"  |  Not started: "&amp;COUNTIF(H9:H23,"Not started")&amp;"  |  In progress: "&amp;COUNTIF(H9:H23,"In progress")&amp;"  |  Delayed: "&amp;COUNTIF(H9:H23,"Delayed"))</f>
        <v>Tasks: 15  |  Not started: 9  |  In progress: 2  |  Delayed: 0</v>
      </c>
      <c r="C26" s="32"/>
      <c r="D26" s="32"/>
      <c r="E26" s="32"/>
      <c r="F26" s="32"/>
      <c r="G26" s="32"/>
      <c r="H26" s="32"/>
      <c r="I26" s="32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</sheetData>
  <sheetProtection sheet="true" password="ce4b"/>
  <autoFilter ref="B8:I8"/>
  <mergeCells count="13">
    <mergeCell ref="W2:Y4"/>
    <mergeCell ref="C3:E3"/>
    <mergeCell ref="G3:H3"/>
    <mergeCell ref="J3:L3"/>
    <mergeCell ref="B5:C5"/>
    <mergeCell ref="D5:F5"/>
    <mergeCell ref="G5:I5"/>
    <mergeCell ref="J5:Y5"/>
    <mergeCell ref="B6:C6"/>
    <mergeCell ref="D6:F6"/>
    <mergeCell ref="G6:I6"/>
    <mergeCell ref="J6:Y6"/>
    <mergeCell ref="B26:I26"/>
  </mergeCells>
  <dataValidations count="1">
    <dataValidation allowBlank="true" errorStyle="stop" operator="between" showDropDown="false" showErrorMessage="false" showInputMessage="false" sqref="H9:H23" type="list">
      <formula1>"Not started,In progress,Complete,Delayed"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&amp;C&amp;9 OpenSheets.co.uk  ·  free templates for UK small businesses  ·  MTD-ready tools at aligned.tax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2026-06-19T20:04:17Z</dcterms:created>
  <dc:creator>openpyxl</dc:creator>
  <dc:description/>
  <dc:language>en-US</dc:language>
  <cp:lastModifiedBy>Anthony K</cp:lastModifiedBy>
  <dcterms:modified xsi:type="dcterms:W3CDTF">2026-06-20T12:16:20Z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