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P Tracker" sheetId="2" state="visible" r:id="rId4"/>
  </sheets>
  <definedNames>
    <definedName function="false" hidden="false" localSheetId="1" name="_xlnm.Print_Area" vbProcedure="false">'AP Tracker'!$A$1:$N$30</definedName>
    <definedName function="false" hidden="false" localSheetId="1" name="_xlnm.Print_Titles" vbProcedure="false">'AP Tracker'!$2:$10</definedName>
    <definedName function="false" hidden="true" localSheetId="1" name="_xlnm._FilterDatabase" vbProcedure="false">'AP Tracker'!$B$10:$N$25</definedName>
    <definedName function="false" hidden="false" localSheetId="0" name="_xlnm.Print_Area" vbProcedure="false">Cover!$A$1:$C$35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<sst xmlns="http://schemas.openxmlformats.org/spreadsheetml/2006/main" count="78" uniqueCount="76">
  <si>
    <t xml:space="preserve">Accounts Payable Tracker</t>
  </si>
  <si>
    <t xml:space="preserve">Track supplier invoices, due dates, payments and ageing — all in one place.</t>
  </si>
  <si>
    <t xml:space="preserve">How to use</t>
  </si>
  <si>
    <t xml:space="preserve">1.  Set the 'As at' date at the top of the AP Tracker tab (it defaults to today).</t>
  </si>
  <si>
    <t xml:space="preserve">2.  For each supplier invoice, fill the blue cells: supplier, purchase invoice no, invoice date, due date and amount.</t>
  </si>
  <si>
    <t xml:space="preserve">3.  When you pay an invoice, enter the paid date. The balance drops to zero automatically.</t>
  </si>
  <si>
    <t xml:space="preserve">4.  Balance, days overdue and the ageing buckets all calculate themselves.</t>
  </si>
  <si>
    <t xml:space="preserve">5.  The summary strip at the top shows your ageing breakdown and total owed at a glance.</t>
  </si>
  <si>
    <t xml:space="preserve">Clearing the sample data</t>
  </si>
  <si>
    <t xml:space="preserve">The blue cells hold the example invoices. Select them and press Delete to start your own. The white, calculated cells look after themselves.</t>
  </si>
  <si>
    <t xml:space="preserve">Removing the footer credit</t>
  </si>
  <si>
    <t xml:space="preserve">A small OpenSheets credit prints in the page footer. You are welcome to keep it, or remove it via Page Layout → Page Setup → Header/Footer.</t>
  </si>
  <si>
    <t xml:space="preserve">Notes</t>
  </si>
  <si>
    <t xml:space="preserve">•  Blue cells are your inputs. White cells are calculated and update automatically — do not type over them.</t>
  </si>
  <si>
    <t xml:space="preserve">•  Balance = the amount if the paid date is blank, otherwise zero.</t>
  </si>
  <si>
    <t xml:space="preserve">•  Ageing is measured from the 'As at' date: Current = not yet due, through to 90+ days = critical.</t>
  </si>
  <si>
    <t xml:space="preserve">•  The reconciliation check confirms the ageing buckets always add up to the total owed.</t>
  </si>
  <si>
    <t xml:space="preserve">•  The sheet is protected so only the blue cells can be edited. There is no password — unprotect it any time to change the layout.</t>
  </si>
  <si>
    <t xml:space="preserve">•  Dates are dd/mm/yyyy and all figures are in GBP (£).</t>
  </si>
  <si>
    <t xml:space="preserve">Key</t>
  </si>
  <si>
    <t xml:space="preserve">You complete these (input cells)</t>
  </si>
  <si>
    <t xml:space="preserve">Calculated automatically &amp; locked (read-only)</t>
  </si>
  <si>
    <t xml:space="preserve">Get more from your spreadsheets</t>
  </si>
  <si>
    <t xml:space="preserve">Free template from OpenSheets.co.uk</t>
  </si>
  <si>
    <t xml:space="preserve">Professional spreadsheet templates for UK small businesses.</t>
  </si>
  <si>
    <t xml:space="preserve">Going digital for Making Tax Digital? aligned.tax</t>
  </si>
  <si>
    <t xml:space="preserve">MTD for Income Tax bridging and compliance for sole traders and landlords.</t>
  </si>
  <si>
    <t xml:space="preserve">ACCOUNTS PAYABLE TRACKER</t>
  </si>
  <si>
    <t xml:space="preserve">Add your logo here</t>
  </si>
  <si>
    <t xml:space="preserve">Supplier invoices, due dates, payments and ageing</t>
  </si>
  <si>
    <t xml:space="preserve">Your business name</t>
  </si>
  <si>
    <t xml:space="preserve">As at</t>
  </si>
  <si>
    <t xml:space="preserve">CURRENT</t>
  </si>
  <si>
    <t xml:space="preserve">1-30 DAYS</t>
  </si>
  <si>
    <t xml:space="preserve">31-60 DAYS</t>
  </si>
  <si>
    <t xml:space="preserve">61-90 DAYS</t>
  </si>
  <si>
    <t xml:space="preserve">90+ DAYS</t>
  </si>
  <si>
    <t xml:space="preserve">TOTAL OWED</t>
  </si>
  <si>
    <t xml:space="preserve">Supplier</t>
  </si>
  <si>
    <t xml:space="preserve">Purchase invoice no</t>
  </si>
  <si>
    <t xml:space="preserve">Invoice date</t>
  </si>
  <si>
    <t xml:space="preserve">Due date</t>
  </si>
  <si>
    <t xml:space="preserve">Amount</t>
  </si>
  <si>
    <t xml:space="preserve">Paid date</t>
  </si>
  <si>
    <t xml:space="preserve">Balance</t>
  </si>
  <si>
    <t xml:space="preserve">Days</t>
  </si>
  <si>
    <t xml:space="preserve">Current</t>
  </si>
  <si>
    <t xml:space="preserve">1-30</t>
  </si>
  <si>
    <t xml:space="preserve">31-60</t>
  </si>
  <si>
    <t xml:space="preserve">61-90</t>
  </si>
  <si>
    <t xml:space="preserve">90+</t>
  </si>
  <si>
    <t xml:space="preserve">Sample Supplies Ltd</t>
  </si>
  <si>
    <t xml:space="preserve">INV-4821</t>
  </si>
  <si>
    <t xml:space="preserve">Acme Trading Co</t>
  </si>
  <si>
    <t xml:space="preserve">AC-10044</t>
  </si>
  <si>
    <t xml:space="preserve">Northgate Print &amp; Design</t>
  </si>
  <si>
    <t xml:space="preserve">NP-2231</t>
  </si>
  <si>
    <t xml:space="preserve">Riverside Logistics Ltd</t>
  </si>
  <si>
    <t xml:space="preserve">RL-7789</t>
  </si>
  <si>
    <t xml:space="preserve">Example Office Supplies</t>
  </si>
  <si>
    <t xml:space="preserve">EX-5567</t>
  </si>
  <si>
    <t xml:space="preserve">Bluebird Catering Ltd</t>
  </si>
  <si>
    <t xml:space="preserve">BC-3390</t>
  </si>
  <si>
    <t xml:space="preserve">Hartley Plumbing Services</t>
  </si>
  <si>
    <t xml:space="preserve">HP-8812</t>
  </si>
  <si>
    <t xml:space="preserve">Meridian IT Solutions</t>
  </si>
  <si>
    <t xml:space="preserve">MI-6601</t>
  </si>
  <si>
    <t xml:space="preserve">Oakwood Stationers</t>
  </si>
  <si>
    <t xml:space="preserve">OW-1120</t>
  </si>
  <si>
    <t xml:space="preserve">INV-4710</t>
  </si>
  <si>
    <t xml:space="preserve">AC-9981</t>
  </si>
  <si>
    <t xml:space="preserve">Greenfield Utilities</t>
  </si>
  <si>
    <t xml:space="preserve">GU-2048</t>
  </si>
  <si>
    <t xml:space="preserve">TOTAL</t>
  </si>
  <si>
    <t xml:space="preserve">Reconciliation check</t>
  </si>
  <si>
    <t xml:space="preserve">OpenSheets.co.uk  ·  free templates for UK small businesses  ·  MTD-ready tools at aligned.tax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</si>
</sst>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\£#,##0.00;[RED]&quot;(£&quot;#,##0.00\);\–"/>
    <numFmt numFmtId="167" formatCode="#,##0;\-#,##0;\–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1F2937"/>
      <name val="Calibri"/>
      <family val="0"/>
      <charset val="1"/>
    </font>
    <font>
      <sz val="12"/>
      <color rgb="FF6B7280"/>
      <name val="Calibri"/>
      <family val="0"/>
      <charset val="1"/>
    </font>
    <font>
      <b val="true"/>
      <sz val="14"/>
      <color rgb="FF1E40AF"/>
      <name val="Calibri"/>
      <family val="0"/>
      <charset val="1"/>
    </font>
    <font>
      <sz val="11"/>
      <color rgb="FF374151"/>
      <name val="Calibri"/>
      <family val="0"/>
      <charset val="1"/>
    </font>
    <font>
      <b val="true"/>
      <sz val="14"/>
      <color rgb="FF1F2937"/>
      <name val="Calibri"/>
      <family val="0"/>
      <charset val="1"/>
    </font>
    <font>
      <b val="true"/>
      <u val="single"/>
      <sz val="12"/>
      <color rgb="FF1E40AF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sz val="24"/>
      <color rgb="FF1F2937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i val="true"/>
      <sz val="11"/>
      <color rgb="FF6B7280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sz val="11"/>
      <color rgb="FF6B7280"/>
      <name val="Calibri"/>
      <family val="0"/>
      <charset val="1"/>
    </font>
    <font>
      <sz val="9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FFFFFF"/>
        <bgColor rgb="FFFFFFCC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 style="dashed">
        <color rgb="FF9CA3AF"/>
      </left>
      <right style="dashed">
        <color rgb="FF9CA3AF"/>
      </right>
      <top style="dashed">
        <color rgb="FF9CA3AF"/>
      </top>
      <bottom style="dashed">
        <color rgb="FF9CA3AF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/>
      <right/>
      <top/>
      <bottom style="medium">
        <color rgb="FF1E40AF"/>
      </bottom>
      <diagonal/>
    </border>
    <border diagonalUp="false" diagonalDown="false">
      <left style="thin">
        <color rgb="FF9CA3AF"/>
      </left>
      <right/>
      <top/>
      <bottom style="thin">
        <color rgb="FFE5E7EB"/>
      </bottom>
      <diagonal/>
    </border>
    <border diagonalUp="false" diagonalDown="false">
      <left/>
      <right style="thin">
        <color rgb="FF9CA3AF"/>
      </right>
      <top/>
      <bottom style="thin">
        <color rgb="FFE5E7EB"/>
      </bottom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5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5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1E40AF"/>
          <bgColor rgb="FF000000"/>
        </patternFill>
      </fill>
    </dxf>
    <dxf>
      <fill>
        <patternFill patternType="solid">
          <fgColor rgb="FFDBEAFE"/>
          <bgColor rgb="FF000000"/>
        </patternFill>
      </fill>
    </dxf>
    <dxf>
      <fill>
        <patternFill patternType="solid">
          <fgColor rgb="FF1F2937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DC2626"/>
          <bgColor rgb="FF000000"/>
        </patternFill>
      </fill>
    </dxf>
    <dxf>
      <font>
        <name val="Calibri"/>
        <charset val="1"/>
        <family val="0"/>
        <b val="1"/>
        <color rgb="FFDC2626"/>
        <sz val="11"/>
      </font>
    </dxf>
    <dxf>
      <font>
        <b val="1"/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true"/>
  </sheetPr>
  <dimension ref="B2:C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2"/>
    <col collapsed="false" customWidth="true" hidden="false" outlineLevel="0" max="2" min="2" style="0" width="4"/>
    <col collapsed="false" customWidth="true" hidden="false" outlineLevel="0" max="3" min="3" style="0" width="78"/>
    <col collapsed="false" customWidth="true" hidden="false" outlineLevel="0" max="8" min="4" style="0" width="12"/>
  </cols>
  <sheetData>
    <row r="2" customFormat="false" ht="39.55" hidden="false" customHeight="false" outlineLevel="0" collapsed="false">
      <c r="C2" s="1" t="s">
        <v>0</v>
      </c>
    </row>
    <row r="3" customFormat="false" ht="17.9" hidden="false" customHeight="false" outlineLevel="0" collapsed="false">
      <c r="C3" s="2" t="s">
        <v>1</v>
      </c>
    </row>
    <row r="5" customFormat="false" ht="20.85" hidden="false" customHeight="false" outlineLevel="0" collapsed="false">
      <c r="C5" s="3" t="s">
        <v>2</v>
      </c>
    </row>
    <row r="6" customFormat="false" ht="19.5" hidden="false" customHeight="true" outlineLevel="0" collapsed="false">
      <c r="C6" s="4" t="s">
        <v>3</v>
      </c>
    </row>
    <row r="7" customFormat="false" ht="19.5" hidden="false" customHeight="true" outlineLevel="0" collapsed="false">
      <c r="C7" s="4" t="s">
        <v>4</v>
      </c>
    </row>
    <row r="8" customFormat="false" ht="19.5" hidden="false" customHeight="true" outlineLevel="0" collapsed="false">
      <c r="C8" s="4" t="s">
        <v>5</v>
      </c>
    </row>
    <row r="9" customFormat="false" ht="19.5" hidden="false" customHeight="true" outlineLevel="0" collapsed="false">
      <c r="C9" s="4" t="s">
        <v>6</v>
      </c>
    </row>
    <row r="10" customFormat="false" ht="19.5" hidden="false" customHeight="true" outlineLevel="0" collapsed="false">
      <c r="C10" s="4" t="s">
        <v>7</v>
      </c>
    </row>
    <row r="12" customFormat="false" ht="20.85" hidden="false" customHeight="false" outlineLevel="0" collapsed="false">
      <c r="C12" s="3" t="s">
        <v>8</v>
      </c>
    </row>
    <row r="13" customFormat="false" ht="31.5" hidden="false" customHeight="true" outlineLevel="0" collapsed="false">
      <c r="C13" s="4" t="s">
        <v>9</v>
      </c>
    </row>
    <row r="15" customFormat="false" ht="20.85" hidden="false" customHeight="false" outlineLevel="0" collapsed="false">
      <c r="C15" s="3" t="s">
        <v>10</v>
      </c>
    </row>
    <row r="16" customFormat="false" ht="31.5" hidden="false" customHeight="true" outlineLevel="0" collapsed="false">
      <c r="C16" s="4" t="s">
        <v>11</v>
      </c>
    </row>
    <row r="18" customFormat="false" ht="20.85" hidden="false" customHeight="false" outlineLevel="0" collapsed="false">
      <c r="C18" s="3" t="s">
        <v>12</v>
      </c>
    </row>
    <row r="19" customFormat="false" ht="19.5" hidden="false" customHeight="true" outlineLevel="0" collapsed="false">
      <c r="C19" s="4" t="s">
        <v>13</v>
      </c>
    </row>
    <row r="20" customFormat="false" ht="19.5" hidden="false" customHeight="true" outlineLevel="0" collapsed="false">
      <c r="C20" s="4" t="s">
        <v>14</v>
      </c>
    </row>
    <row r="21" customFormat="false" ht="19.5" hidden="false" customHeight="true" outlineLevel="0" collapsed="false">
      <c r="C21" s="4" t="s">
        <v>15</v>
      </c>
    </row>
    <row r="22" customFormat="false" ht="19.5" hidden="false" customHeight="true" outlineLevel="0" collapsed="false">
      <c r="C22" s="4" t="s">
        <v>16</v>
      </c>
    </row>
    <row r="23" customFormat="false" ht="19.5" hidden="false" customHeight="true" outlineLevel="0" collapsed="false">
      <c r="C23" s="4" t="s">
        <v>17</v>
      </c>
    </row>
    <row r="24" customFormat="false" ht="19.5" hidden="false" customHeight="true" outlineLevel="0" collapsed="false">
      <c r="C24" s="4" t="s">
        <v>18</v>
      </c>
    </row>
    <row r="26" customFormat="false" ht="20.85" hidden="false" customHeight="false" outlineLevel="0" collapsed="false">
      <c r="C26" s="3" t="s">
        <v>19</v>
      </c>
    </row>
    <row r="27" customFormat="false" ht="16.4" hidden="false" customHeight="false" outlineLevel="0" collapsed="false">
      <c r="B27" s="5"/>
      <c r="C27" s="4" t="s">
        <v>20</v>
      </c>
    </row>
    <row r="28" customFormat="false" ht="16.4" hidden="false" customHeight="false" outlineLevel="0" collapsed="false">
      <c r="B28" s="6"/>
      <c r="C28" s="4" t="s">
        <v>21</v>
      </c>
    </row>
    <row r="30" customFormat="false" ht="20.85" hidden="false" customHeight="false" outlineLevel="0" collapsed="false">
      <c r="C30" s="7" t="s">
        <v>22</v>
      </c>
    </row>
    <row r="31" customFormat="false" ht="17.9" hidden="false" customHeight="false" outlineLevel="0" collapsed="false">
      <c r="C31" s="8" t="s">
        <v>23</v>
      </c>
    </row>
    <row r="32" customFormat="false" ht="16.4" hidden="false" customHeight="false" outlineLevel="0" collapsed="false">
      <c r="C32" s="9" t="s">
        <v>24</v>
      </c>
    </row>
    <row r="34" customFormat="false" ht="17.9" hidden="false" customHeight="false" outlineLevel="0" collapsed="false">
      <c r="C34" s="8" t="s">
        <v>25</v>
      </c>
    </row>
    <row r="35" customFormat="false" ht="16.4" hidden="false" customHeight="false" outlineLevel="0" collapsed="false">
      <c r="C35" s="9" t="s">
        <v>26</v>
      </c>
    </row>
  </sheetData>
  <hyperlinks>
    <hyperlink ref="C31" r:id="rId1" display="Free template from OpenSheets.co.uk"/>
    <hyperlink ref="C34" r:id="rId2" display="Going digital for Making Tax Digital? aligned.tax"/>
  </hyperlinks>
  <printOptions headings="false" gridLines="false" gridLinesSet="true" horizontalCentered="false" verticalCentered="false"/>
  <pageMargins left="0.5" right="0.4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B11" activePane="bottomRight" state="frozen"/>
      <selection pane="topLeft" activeCell="A1" activeCellId="0" sqref="A1"/>
      <selection pane="topRight" activeCell="B1" activeCellId="0" sqref="B1"/>
      <selection pane="bottomLeft" activeCell="A11" activeCellId="0" sqref="A11"/>
      <selection pane="bottomRigh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2"/>
    <col collapsed="false" customWidth="true" hidden="false" outlineLevel="0" max="2" min="2" style="0" width="26"/>
    <col collapsed="false" customWidth="true" hidden="false" outlineLevel="0" max="3" min="3" style="0" width="16"/>
    <col collapsed="false" customWidth="true" hidden="false" outlineLevel="0" max="5" min="4" style="0" width="13"/>
    <col collapsed="false" customWidth="true" hidden="false" outlineLevel="0" max="6" min="6" style="0" width="14"/>
    <col collapsed="false" customWidth="true" hidden="false" outlineLevel="0" max="7" min="7" style="0" width="13"/>
    <col collapsed="false" customWidth="true" hidden="false" outlineLevel="0" max="8" min="8" style="0" width="14"/>
    <col collapsed="false" customWidth="true" hidden="false" outlineLevel="0" max="9" min="9" style="0" width="9"/>
    <col collapsed="false" customWidth="true" hidden="false" outlineLevel="0" max="10" min="10" style="0" width="13"/>
    <col collapsed="false" customWidth="true" hidden="false" outlineLevel="0" max="14" min="11" style="0" width="12"/>
  </cols>
  <sheetData>
    <row r="2" customFormat="false" ht="29.15" hidden="false" customHeight="false" outlineLevel="0" collapsed="false">
      <c r="B2" s="10" t="s">
        <v>27</v>
      </c>
      <c r="L2" s="11" t="s">
        <v>28</v>
      </c>
      <c r="M2" s="11"/>
      <c r="N2" s="11"/>
    </row>
    <row r="3" customFormat="false" ht="15" hidden="false" customHeight="false" outlineLevel="0" collapsed="false">
      <c r="B3" s="12" t="s">
        <v>29</v>
      </c>
      <c r="L3" s="11"/>
      <c r="M3" s="11"/>
      <c r="N3" s="11"/>
    </row>
    <row r="4" customFormat="false" ht="15" hidden="false" customHeight="false" outlineLevel="0" collapsed="false">
      <c r="B4" s="13" t="s">
        <v>30</v>
      </c>
    </row>
    <row r="5" customFormat="false" ht="15" hidden="false" customHeight="false" outlineLevel="0" collapsed="false">
      <c r="B5" s="14" t="s">
        <v>31</v>
      </c>
      <c r="C5" s="15" t="n">
        <f aca="true">TODAY()</f>
        <v>46198</v>
      </c>
    </row>
    <row r="6" customFormat="false" ht="15" hidden="false" customHeight="false" outlineLevel="0" collapsed="false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customFormat="false" ht="19.5" hidden="false" customHeight="true" outlineLevel="0" collapsed="false">
      <c r="B7" s="17" t="s">
        <v>32</v>
      </c>
      <c r="C7" s="17"/>
      <c r="D7" s="17" t="s">
        <v>33</v>
      </c>
      <c r="E7" s="17"/>
      <c r="F7" s="17" t="s">
        <v>34</v>
      </c>
      <c r="G7" s="17"/>
      <c r="H7" s="17" t="s">
        <v>35</v>
      </c>
      <c r="I7" s="17"/>
      <c r="J7" s="17" t="s">
        <v>36</v>
      </c>
      <c r="K7" s="17"/>
      <c r="L7" s="18" t="s">
        <v>37</v>
      </c>
      <c r="M7" s="18"/>
      <c r="N7" s="18"/>
    </row>
    <row r="8" customFormat="false" ht="30" hidden="false" customHeight="true" outlineLevel="0" collapsed="false">
      <c r="B8" s="19" t="n">
        <f aca="false">SUM(J11:J25)</f>
        <v>2310.5</v>
      </c>
      <c r="C8" s="19"/>
      <c r="D8" s="19" t="n">
        <f aca="false">SUM(K11:K25)</f>
        <v>2681.6</v>
      </c>
      <c r="E8" s="19"/>
      <c r="F8" s="19" t="n">
        <f aca="false">SUM(L11:L25)</f>
        <v>540</v>
      </c>
      <c r="G8" s="19"/>
      <c r="H8" s="19" t="n">
        <f aca="false">SUM(M11:M25)</f>
        <v>1395.2</v>
      </c>
      <c r="I8" s="19"/>
      <c r="J8" s="19" t="n">
        <f aca="false">SUM(N11:N25)</f>
        <v>3525.4</v>
      </c>
      <c r="K8" s="19"/>
      <c r="L8" s="20" t="n">
        <f aca="false">SUM(H11:H25)</f>
        <v>10452.7</v>
      </c>
      <c r="M8" s="20"/>
      <c r="N8" s="20"/>
    </row>
    <row r="9" customFormat="false" ht="7.5" hidden="false" customHeight="true" outlineLevel="0" collapsed="false"/>
    <row r="10" customFormat="false" ht="24" hidden="false" customHeight="true" outlineLevel="0" collapsed="false">
      <c r="B10" s="21" t="s">
        <v>38</v>
      </c>
      <c r="C10" s="21" t="s">
        <v>39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</row>
    <row r="11" customFormat="false" ht="21.75" hidden="false" customHeight="true" outlineLevel="0" collapsed="false">
      <c r="B11" s="23" t="s">
        <v>51</v>
      </c>
      <c r="C11" s="24" t="s">
        <v>52</v>
      </c>
      <c r="D11" s="25" t="n">
        <v>46175</v>
      </c>
      <c r="E11" s="25" t="n">
        <v>46205</v>
      </c>
      <c r="F11" s="26" t="n">
        <v>1450</v>
      </c>
      <c r="G11" s="25"/>
      <c r="H11" s="27" t="n">
        <f aca="false">IF($F11="","",IF($G11&lt;&gt;"",0,$F11))</f>
        <v>1450</v>
      </c>
      <c r="I11" s="28" t="n">
        <f aca="false">IF($F11="","",MAX(0,$C$5-$E11))</f>
        <v>0</v>
      </c>
      <c r="J11" s="27" t="n">
        <f aca="false">IF($F11="","",IF($I11&lt;=0,$H11,0))</f>
        <v>1450</v>
      </c>
      <c r="K11" s="27" t="n">
        <f aca="false">IF($F11="","",IF(AND($I11&gt;=1,$I11&lt;=30),$H11,0))</f>
        <v>0</v>
      </c>
      <c r="L11" s="27" t="n">
        <f aca="false">IF($F11="","",IF(AND($I11&gt;=31,$I11&lt;=60),$H11,0))</f>
        <v>0</v>
      </c>
      <c r="M11" s="27" t="n">
        <f aca="false">IF($F11="","",IF(AND($I11&gt;=61,$I11&lt;=90),$H11,0))</f>
        <v>0</v>
      </c>
      <c r="N11" s="29" t="n">
        <f aca="false">IF($F11="","",IF($I11&gt;90,$H11,0))</f>
        <v>0</v>
      </c>
    </row>
    <row r="12" customFormat="false" ht="21.75" hidden="false" customHeight="true" outlineLevel="0" collapsed="false">
      <c r="B12" s="23" t="s">
        <v>53</v>
      </c>
      <c r="C12" s="24" t="s">
        <v>54</v>
      </c>
      <c r="D12" s="25" t="n">
        <v>46183</v>
      </c>
      <c r="E12" s="25" t="n">
        <v>46203</v>
      </c>
      <c r="F12" s="26" t="n">
        <v>860.5</v>
      </c>
      <c r="G12" s="25"/>
      <c r="H12" s="27" t="n">
        <f aca="false">IF($F12="","",IF($G12&lt;&gt;"",0,$F12))</f>
        <v>860.5</v>
      </c>
      <c r="I12" s="28" t="n">
        <f aca="false">IF($F12="","",MAX(0,$C$5-$E12))</f>
        <v>0</v>
      </c>
      <c r="J12" s="27" t="n">
        <f aca="false">IF($F12="","",IF($I12&lt;=0,$H12,0))</f>
        <v>860.5</v>
      </c>
      <c r="K12" s="27" t="n">
        <f aca="false">IF($F12="","",IF(AND($I12&gt;=1,$I12&lt;=30),$H12,0))</f>
        <v>0</v>
      </c>
      <c r="L12" s="27" t="n">
        <f aca="false">IF($F12="","",IF(AND($I12&gt;=31,$I12&lt;=60),$H12,0))</f>
        <v>0</v>
      </c>
      <c r="M12" s="27" t="n">
        <f aca="false">IF($F12="","",IF(AND($I12&gt;=61,$I12&lt;=90),$H12,0))</f>
        <v>0</v>
      </c>
      <c r="N12" s="29" t="n">
        <f aca="false">IF($F12="","",IF($I12&gt;90,$H12,0))</f>
        <v>0</v>
      </c>
    </row>
    <row r="13" customFormat="false" ht="21.75" hidden="false" customHeight="true" outlineLevel="0" collapsed="false">
      <c r="B13" s="23" t="s">
        <v>55</v>
      </c>
      <c r="C13" s="24" t="s">
        <v>56</v>
      </c>
      <c r="D13" s="25" t="n">
        <v>46162</v>
      </c>
      <c r="E13" s="25" t="n">
        <v>46183</v>
      </c>
      <c r="F13" s="26" t="n">
        <v>320</v>
      </c>
      <c r="G13" s="25"/>
      <c r="H13" s="27" t="n">
        <f aca="false">IF($F13="","",IF($G13&lt;&gt;"",0,$F13))</f>
        <v>320</v>
      </c>
      <c r="I13" s="28" t="n">
        <f aca="false">IF($F13="","",MAX(0,$C$5-$E13))</f>
        <v>15</v>
      </c>
      <c r="J13" s="27" t="n">
        <f aca="false">IF($F13="","",IF($I13&lt;=0,$H13,0))</f>
        <v>0</v>
      </c>
      <c r="K13" s="27" t="n">
        <f aca="false">IF($F13="","",IF(AND($I13&gt;=1,$I13&lt;=30),$H13,0))</f>
        <v>320</v>
      </c>
      <c r="L13" s="27" t="n">
        <f aca="false">IF($F13="","",IF(AND($I13&gt;=31,$I13&lt;=60),$H13,0))</f>
        <v>0</v>
      </c>
      <c r="M13" s="27" t="n">
        <f aca="false">IF($F13="","",IF(AND($I13&gt;=61,$I13&lt;=90),$H13,0))</f>
        <v>0</v>
      </c>
      <c r="N13" s="29" t="n">
        <f aca="false">IF($F13="","",IF($I13&gt;90,$H13,0))</f>
        <v>0</v>
      </c>
    </row>
    <row r="14" customFormat="false" ht="21.75" hidden="false" customHeight="true" outlineLevel="0" collapsed="false">
      <c r="B14" s="23" t="s">
        <v>57</v>
      </c>
      <c r="C14" s="24" t="s">
        <v>58</v>
      </c>
      <c r="D14" s="25" t="n">
        <v>46154</v>
      </c>
      <c r="E14" s="25" t="n">
        <v>46172</v>
      </c>
      <c r="F14" s="26" t="n">
        <v>2150.75</v>
      </c>
      <c r="G14" s="25"/>
      <c r="H14" s="27" t="n">
        <f aca="false">IF($F14="","",IF($G14&lt;&gt;"",0,$F14))</f>
        <v>2150.75</v>
      </c>
      <c r="I14" s="28" t="n">
        <f aca="false">IF($F14="","",MAX(0,$C$5-$E14))</f>
        <v>26</v>
      </c>
      <c r="J14" s="27" t="n">
        <f aca="false">IF($F14="","",IF($I14&lt;=0,$H14,0))</f>
        <v>0</v>
      </c>
      <c r="K14" s="27" t="n">
        <f aca="false">IF($F14="","",IF(AND($I14&gt;=1,$I14&lt;=30),$H14,0))</f>
        <v>2150.75</v>
      </c>
      <c r="L14" s="27" t="n">
        <f aca="false">IF($F14="","",IF(AND($I14&gt;=31,$I14&lt;=60),$H14,0))</f>
        <v>0</v>
      </c>
      <c r="M14" s="27" t="n">
        <f aca="false">IF($F14="","",IF(AND($I14&gt;=61,$I14&lt;=90),$H14,0))</f>
        <v>0</v>
      </c>
      <c r="N14" s="29" t="n">
        <f aca="false">IF($F14="","",IF($I14&gt;90,$H14,0))</f>
        <v>0</v>
      </c>
    </row>
    <row r="15" customFormat="false" ht="21.75" hidden="false" customHeight="true" outlineLevel="0" collapsed="false">
      <c r="B15" s="23" t="s">
        <v>59</v>
      </c>
      <c r="C15" s="24" t="s">
        <v>60</v>
      </c>
      <c r="D15" s="25" t="n">
        <v>46140</v>
      </c>
      <c r="E15" s="25" t="n">
        <v>46154</v>
      </c>
      <c r="F15" s="26" t="n">
        <v>540</v>
      </c>
      <c r="G15" s="25"/>
      <c r="H15" s="27" t="n">
        <f aca="false">IF($F15="","",IF($G15&lt;&gt;"",0,$F15))</f>
        <v>540</v>
      </c>
      <c r="I15" s="28" t="n">
        <f aca="false">IF($F15="","",MAX(0,$C$5-$E15))</f>
        <v>44</v>
      </c>
      <c r="J15" s="27" t="n">
        <f aca="false">IF($F15="","",IF($I15&lt;=0,$H15,0))</f>
        <v>0</v>
      </c>
      <c r="K15" s="27" t="n">
        <f aca="false">IF($F15="","",IF(AND($I15&gt;=1,$I15&lt;=30),$H15,0))</f>
        <v>0</v>
      </c>
      <c r="L15" s="27" t="n">
        <f aca="false">IF($F15="","",IF(AND($I15&gt;=31,$I15&lt;=60),$H15,0))</f>
        <v>540</v>
      </c>
      <c r="M15" s="27" t="n">
        <f aca="false">IF($F15="","",IF(AND($I15&gt;=61,$I15&lt;=90),$H15,0))</f>
        <v>0</v>
      </c>
      <c r="N15" s="29" t="n">
        <f aca="false">IF($F15="","",IF($I15&gt;90,$H15,0))</f>
        <v>0</v>
      </c>
    </row>
    <row r="16" customFormat="false" ht="21.75" hidden="false" customHeight="true" outlineLevel="0" collapsed="false">
      <c r="B16" s="23" t="s">
        <v>61</v>
      </c>
      <c r="C16" s="24" t="s">
        <v>62</v>
      </c>
      <c r="D16" s="25" t="n">
        <v>46127</v>
      </c>
      <c r="E16" s="25" t="n">
        <v>46137</v>
      </c>
      <c r="F16" s="26" t="n">
        <v>415.2</v>
      </c>
      <c r="G16" s="25"/>
      <c r="H16" s="27" t="n">
        <f aca="false">IF($F16="","",IF($G16&lt;&gt;"",0,$F16))</f>
        <v>415.2</v>
      </c>
      <c r="I16" s="28" t="n">
        <f aca="false">IF($F16="","",MAX(0,$C$5-$E16))</f>
        <v>61</v>
      </c>
      <c r="J16" s="27" t="n">
        <f aca="false">IF($F16="","",IF($I16&lt;=0,$H16,0))</f>
        <v>0</v>
      </c>
      <c r="K16" s="27" t="n">
        <f aca="false">IF($F16="","",IF(AND($I16&gt;=1,$I16&lt;=30),$H16,0))</f>
        <v>0</v>
      </c>
      <c r="L16" s="27" t="n">
        <f aca="false">IF($F16="","",IF(AND($I16&gt;=31,$I16&lt;=60),$H16,0))</f>
        <v>0</v>
      </c>
      <c r="M16" s="27" t="n">
        <f aca="false">IF($F16="","",IF(AND($I16&gt;=61,$I16&lt;=90),$H16,0))</f>
        <v>415.2</v>
      </c>
      <c r="N16" s="29" t="n">
        <f aca="false">IF($F16="","",IF($I16&gt;90,$H16,0))</f>
        <v>0</v>
      </c>
    </row>
    <row r="17" customFormat="false" ht="21.75" hidden="false" customHeight="true" outlineLevel="0" collapsed="false">
      <c r="B17" s="23" t="s">
        <v>63</v>
      </c>
      <c r="C17" s="24" t="s">
        <v>64</v>
      </c>
      <c r="D17" s="25" t="n">
        <v>46111</v>
      </c>
      <c r="E17" s="25" t="n">
        <v>46113</v>
      </c>
      <c r="F17" s="26" t="n">
        <v>980</v>
      </c>
      <c r="G17" s="25"/>
      <c r="H17" s="27" t="n">
        <f aca="false">IF($F17="","",IF($G17&lt;&gt;"",0,$F17))</f>
        <v>980</v>
      </c>
      <c r="I17" s="28" t="n">
        <f aca="false">IF($F17="","",MAX(0,$C$5-$E17))</f>
        <v>85</v>
      </c>
      <c r="J17" s="27" t="n">
        <f aca="false">IF($F17="","",IF($I17&lt;=0,$H17,0))</f>
        <v>0</v>
      </c>
      <c r="K17" s="27" t="n">
        <f aca="false">IF($F17="","",IF(AND($I17&gt;=1,$I17&lt;=30),$H17,0))</f>
        <v>0</v>
      </c>
      <c r="L17" s="27" t="n">
        <f aca="false">IF($F17="","",IF(AND($I17&gt;=31,$I17&lt;=60),$H17,0))</f>
        <v>0</v>
      </c>
      <c r="M17" s="27" t="n">
        <f aca="false">IF($F17="","",IF(AND($I17&gt;=61,$I17&lt;=90),$H17,0))</f>
        <v>980</v>
      </c>
      <c r="N17" s="29" t="n">
        <f aca="false">IF($F17="","",IF($I17&gt;90,$H17,0))</f>
        <v>0</v>
      </c>
    </row>
    <row r="18" customFormat="false" ht="21.75" hidden="false" customHeight="true" outlineLevel="0" collapsed="false">
      <c r="B18" s="23" t="s">
        <v>65</v>
      </c>
      <c r="C18" s="24" t="s">
        <v>66</v>
      </c>
      <c r="D18" s="25" t="n">
        <v>46091</v>
      </c>
      <c r="E18" s="25" t="n">
        <v>46101</v>
      </c>
      <c r="F18" s="26" t="n">
        <v>3250</v>
      </c>
      <c r="G18" s="25"/>
      <c r="H18" s="27" t="n">
        <f aca="false">IF($F18="","",IF($G18&lt;&gt;"",0,$F18))</f>
        <v>3250</v>
      </c>
      <c r="I18" s="28" t="n">
        <f aca="false">IF($F18="","",MAX(0,$C$5-$E18))</f>
        <v>97</v>
      </c>
      <c r="J18" s="27" t="n">
        <f aca="false">IF($F18="","",IF($I18&lt;=0,$H18,0))</f>
        <v>0</v>
      </c>
      <c r="K18" s="27" t="n">
        <f aca="false">IF($F18="","",IF(AND($I18&gt;=1,$I18&lt;=30),$H18,0))</f>
        <v>0</v>
      </c>
      <c r="L18" s="27" t="n">
        <f aca="false">IF($F18="","",IF(AND($I18&gt;=31,$I18&lt;=60),$H18,0))</f>
        <v>0</v>
      </c>
      <c r="M18" s="27" t="n">
        <f aca="false">IF($F18="","",IF(AND($I18&gt;=61,$I18&lt;=90),$H18,0))</f>
        <v>0</v>
      </c>
      <c r="N18" s="29" t="n">
        <f aca="false">IF($F18="","",IF($I18&gt;90,$H18,0))</f>
        <v>3250</v>
      </c>
    </row>
    <row r="19" customFormat="false" ht="21.75" hidden="false" customHeight="true" outlineLevel="0" collapsed="false">
      <c r="B19" s="23" t="s">
        <v>67</v>
      </c>
      <c r="C19" s="24" t="s">
        <v>68</v>
      </c>
      <c r="D19" s="25" t="n">
        <v>46071</v>
      </c>
      <c r="E19" s="25" t="n">
        <v>46082</v>
      </c>
      <c r="F19" s="26" t="n">
        <v>275.4</v>
      </c>
      <c r="G19" s="25"/>
      <c r="H19" s="27" t="n">
        <f aca="false">IF($F19="","",IF($G19&lt;&gt;"",0,$F19))</f>
        <v>275.4</v>
      </c>
      <c r="I19" s="28" t="n">
        <f aca="false">IF($F19="","",MAX(0,$C$5-$E19))</f>
        <v>116</v>
      </c>
      <c r="J19" s="27" t="n">
        <f aca="false">IF($F19="","",IF($I19&lt;=0,$H19,0))</f>
        <v>0</v>
      </c>
      <c r="K19" s="27" t="n">
        <f aca="false">IF($F19="","",IF(AND($I19&gt;=1,$I19&lt;=30),$H19,0))</f>
        <v>0</v>
      </c>
      <c r="L19" s="27" t="n">
        <f aca="false">IF($F19="","",IF(AND($I19&gt;=31,$I19&lt;=60),$H19,0))</f>
        <v>0</v>
      </c>
      <c r="M19" s="27" t="n">
        <f aca="false">IF($F19="","",IF(AND($I19&gt;=61,$I19&lt;=90),$H19,0))</f>
        <v>0</v>
      </c>
      <c r="N19" s="29" t="n">
        <f aca="false">IF($F19="","",IF($I19&gt;90,$H19,0))</f>
        <v>275.4</v>
      </c>
    </row>
    <row r="20" customFormat="false" ht="21.75" hidden="false" customHeight="true" outlineLevel="0" collapsed="false">
      <c r="B20" s="23" t="s">
        <v>51</v>
      </c>
      <c r="C20" s="24" t="s">
        <v>69</v>
      </c>
      <c r="D20" s="25" t="n">
        <v>46147</v>
      </c>
      <c r="E20" s="25" t="n">
        <v>46177</v>
      </c>
      <c r="F20" s="26" t="n">
        <v>690</v>
      </c>
      <c r="G20" s="25" t="n">
        <v>46176</v>
      </c>
      <c r="H20" s="27" t="n">
        <f aca="false">IF($F20="","",IF($G20&lt;&gt;"",0,$F20))</f>
        <v>0</v>
      </c>
      <c r="I20" s="28" t="n">
        <f aca="false">IF($F20="","",MAX(0,$C$5-$E20))</f>
        <v>21</v>
      </c>
      <c r="J20" s="27" t="n">
        <f aca="false">IF($F20="","",IF($I20&lt;=0,$H20,0))</f>
        <v>0</v>
      </c>
      <c r="K20" s="27" t="n">
        <f aca="false">IF($F20="","",IF(AND($I20&gt;=1,$I20&lt;=30),$H20,0))</f>
        <v>0</v>
      </c>
      <c r="L20" s="27" t="n">
        <f aca="false">IF($F20="","",IF(AND($I20&gt;=31,$I20&lt;=60),$H20,0))</f>
        <v>0</v>
      </c>
      <c r="M20" s="27" t="n">
        <f aca="false">IF($F20="","",IF(AND($I20&gt;=61,$I20&lt;=90),$H20,0))</f>
        <v>0</v>
      </c>
      <c r="N20" s="29" t="n">
        <f aca="false">IF($F20="","",IF($I20&gt;90,$H20,0))</f>
        <v>0</v>
      </c>
    </row>
    <row r="21" customFormat="false" ht="21.75" hidden="false" customHeight="true" outlineLevel="0" collapsed="false">
      <c r="B21" s="23" t="s">
        <v>53</v>
      </c>
      <c r="C21" s="24" t="s">
        <v>70</v>
      </c>
      <c r="D21" s="25" t="n">
        <v>46132</v>
      </c>
      <c r="E21" s="25" t="n">
        <v>46162</v>
      </c>
      <c r="F21" s="26" t="n">
        <v>1120</v>
      </c>
      <c r="G21" s="25" t="n">
        <v>46160</v>
      </c>
      <c r="H21" s="27" t="n">
        <f aca="false">IF($F21="","",IF($G21&lt;&gt;"",0,$F21))</f>
        <v>0</v>
      </c>
      <c r="I21" s="28" t="n">
        <f aca="false">IF($F21="","",MAX(0,$C$5-$E21))</f>
        <v>36</v>
      </c>
      <c r="J21" s="27" t="n">
        <f aca="false">IF($F21="","",IF($I21&lt;=0,$H21,0))</f>
        <v>0</v>
      </c>
      <c r="K21" s="27" t="n">
        <f aca="false">IF($F21="","",IF(AND($I21&gt;=1,$I21&lt;=30),$H21,0))</f>
        <v>0</v>
      </c>
      <c r="L21" s="27" t="n">
        <f aca="false">IF($F21="","",IF(AND($I21&gt;=31,$I21&lt;=60),$H21,0))</f>
        <v>0</v>
      </c>
      <c r="M21" s="27" t="n">
        <f aca="false">IF($F21="","",IF(AND($I21&gt;=61,$I21&lt;=90),$H21,0))</f>
        <v>0</v>
      </c>
      <c r="N21" s="29" t="n">
        <f aca="false">IF($F21="","",IF($I21&gt;90,$H21,0))</f>
        <v>0</v>
      </c>
    </row>
    <row r="22" customFormat="false" ht="21.75" hidden="false" customHeight="true" outlineLevel="0" collapsed="false">
      <c r="B22" s="23" t="s">
        <v>71</v>
      </c>
      <c r="C22" s="24" t="s">
        <v>72</v>
      </c>
      <c r="D22" s="25" t="n">
        <v>46174</v>
      </c>
      <c r="E22" s="25" t="n">
        <v>46188</v>
      </c>
      <c r="F22" s="26" t="n">
        <v>210.85</v>
      </c>
      <c r="G22" s="25"/>
      <c r="H22" s="27" t="n">
        <f aca="false">IF($F22="","",IF($G22&lt;&gt;"",0,$F22))</f>
        <v>210.85</v>
      </c>
      <c r="I22" s="28" t="n">
        <f aca="false">IF($F22="","",MAX(0,$C$5-$E22))</f>
        <v>10</v>
      </c>
      <c r="J22" s="27" t="n">
        <f aca="false">IF($F22="","",IF($I22&lt;=0,$H22,0))</f>
        <v>0</v>
      </c>
      <c r="K22" s="27" t="n">
        <f aca="false">IF($F22="","",IF(AND($I22&gt;=1,$I22&lt;=30),$H22,0))</f>
        <v>210.85</v>
      </c>
      <c r="L22" s="27" t="n">
        <f aca="false">IF($F22="","",IF(AND($I22&gt;=31,$I22&lt;=60),$H22,0))</f>
        <v>0</v>
      </c>
      <c r="M22" s="27" t="n">
        <f aca="false">IF($F22="","",IF(AND($I22&gt;=61,$I22&lt;=90),$H22,0))</f>
        <v>0</v>
      </c>
      <c r="N22" s="29" t="n">
        <f aca="false">IF($F22="","",IF($I22&gt;90,$H22,0))</f>
        <v>0</v>
      </c>
    </row>
    <row r="23" customFormat="false" ht="21.75" hidden="false" customHeight="true" outlineLevel="0" collapsed="false">
      <c r="B23" s="23"/>
      <c r="C23" s="24"/>
      <c r="D23" s="25"/>
      <c r="E23" s="25"/>
      <c r="F23" s="26"/>
      <c r="G23" s="25"/>
      <c r="H23" s="27" t="str">
        <f aca="false">IF($F23="","",IF($G23&lt;&gt;"",0,$F23))</f>
        <v/>
      </c>
      <c r="I23" s="28" t="str">
        <f aca="false">IF($F23="","",MAX(0,$C$5-$E23))</f>
        <v/>
      </c>
      <c r="J23" s="27" t="str">
        <f aca="false">IF($F23="","",IF($I23&lt;=0,$H23,0))</f>
        <v/>
      </c>
      <c r="K23" s="27" t="str">
        <f aca="false">IF($F23="","",IF(AND($I23&gt;=1,$I23&lt;=30),$H23,0))</f>
        <v/>
      </c>
      <c r="L23" s="27" t="str">
        <f aca="false">IF($F23="","",IF(AND($I23&gt;=31,$I23&lt;=60),$H23,0))</f>
        <v/>
      </c>
      <c r="M23" s="27" t="str">
        <f aca="false">IF($F23="","",IF(AND($I23&gt;=61,$I23&lt;=90),$H23,0))</f>
        <v/>
      </c>
      <c r="N23" s="29" t="str">
        <f aca="false">IF($F23="","",IF($I23&gt;90,$H23,0))</f>
        <v/>
      </c>
    </row>
    <row r="24" customFormat="false" ht="21.75" hidden="false" customHeight="true" outlineLevel="0" collapsed="false">
      <c r="B24" s="23"/>
      <c r="C24" s="24"/>
      <c r="D24" s="25"/>
      <c r="E24" s="25"/>
      <c r="F24" s="26"/>
      <c r="G24" s="25"/>
      <c r="H24" s="27" t="str">
        <f aca="false">IF($F24="","",IF($G24&lt;&gt;"",0,$F24))</f>
        <v/>
      </c>
      <c r="I24" s="28" t="str">
        <f aca="false">IF($F24="","",MAX(0,$C$5-$E24))</f>
        <v/>
      </c>
      <c r="J24" s="27" t="str">
        <f aca="false">IF($F24="","",IF($I24&lt;=0,$H24,0))</f>
        <v/>
      </c>
      <c r="K24" s="27" t="str">
        <f aca="false">IF($F24="","",IF(AND($I24&gt;=1,$I24&lt;=30),$H24,0))</f>
        <v/>
      </c>
      <c r="L24" s="27" t="str">
        <f aca="false">IF($F24="","",IF(AND($I24&gt;=31,$I24&lt;=60),$H24,0))</f>
        <v/>
      </c>
      <c r="M24" s="27" t="str">
        <f aca="false">IF($F24="","",IF(AND($I24&gt;=61,$I24&lt;=90),$H24,0))</f>
        <v/>
      </c>
      <c r="N24" s="29" t="str">
        <f aca="false">IF($F24="","",IF($I24&gt;90,$H24,0))</f>
        <v/>
      </c>
    </row>
    <row r="25" customFormat="false" ht="21.75" hidden="false" customHeight="true" outlineLevel="0" collapsed="false">
      <c r="B25" s="23"/>
      <c r="C25" s="24"/>
      <c r="D25" s="25"/>
      <c r="E25" s="25"/>
      <c r="F25" s="26"/>
      <c r="G25" s="25"/>
      <c r="H25" s="27" t="str">
        <f aca="false">IF($F25="","",IF($G25&lt;&gt;"",0,$F25))</f>
        <v/>
      </c>
      <c r="I25" s="28" t="str">
        <f aca="false">IF($F25="","",MAX(0,$C$5-$E25))</f>
        <v/>
      </c>
      <c r="J25" s="27" t="str">
        <f aca="false">IF($F25="","",IF($I25&lt;=0,$H25,0))</f>
        <v/>
      </c>
      <c r="K25" s="27" t="str">
        <f aca="false">IF($F25="","",IF(AND($I25&gt;=1,$I25&lt;=30),$H25,0))</f>
        <v/>
      </c>
      <c r="L25" s="27" t="str">
        <f aca="false">IF($F25="","",IF(AND($I25&gt;=31,$I25&lt;=60),$H25,0))</f>
        <v/>
      </c>
      <c r="M25" s="27" t="str">
        <f aca="false">IF($F25="","",IF(AND($I25&gt;=61,$I25&lt;=90),$H25,0))</f>
        <v/>
      </c>
      <c r="N25" s="29" t="str">
        <f aca="false">IF($F25="","",IF($I25&gt;90,$H25,0))</f>
        <v/>
      </c>
    </row>
    <row r="26" customFormat="false" ht="24" hidden="false" customHeight="true" outlineLevel="0" collapsed="false">
      <c r="B26" s="30" t="s">
        <v>73</v>
      </c>
      <c r="C26" s="30"/>
      <c r="D26" s="30"/>
      <c r="E26" s="30"/>
      <c r="F26" s="31" t="n">
        <f aca="false">SUM(F11:F25)</f>
        <v>12262.7</v>
      </c>
      <c r="G26" s="30"/>
      <c r="H26" s="31" t="n">
        <f aca="false">SUM(H11:H25)</f>
        <v>10452.7</v>
      </c>
      <c r="I26" s="30"/>
      <c r="J26" s="31" t="n">
        <f aca="false">SUM(J11:J25)</f>
        <v>2310.5</v>
      </c>
      <c r="K26" s="31" t="n">
        <f aca="false">SUM(K11:K25)</f>
        <v>2681.6</v>
      </c>
      <c r="L26" s="31" t="n">
        <f aca="false">SUM(L11:L25)</f>
        <v>540</v>
      </c>
      <c r="M26" s="31" t="n">
        <f aca="false">SUM(M11:M25)</f>
        <v>1395.2</v>
      </c>
      <c r="N26" s="31" t="n">
        <f aca="false">SUM(N11:N25)</f>
        <v>3525.4</v>
      </c>
    </row>
    <row r="28" customFormat="false" ht="16.4" hidden="false" customHeight="false" outlineLevel="0" collapsed="false">
      <c r="B28" s="14" t="s">
        <v>74</v>
      </c>
      <c r="D28" s="32" t="str">
        <f aca="false">IF(ROUND((J26+K26+L26+M26+N26)-H26,2)=0,"Balanced","Check")</f>
        <v>Balanced</v>
      </c>
      <c r="E28" s="32"/>
    </row>
    <row r="30" customFormat="false" ht="15" hidden="false" customHeight="false" outlineLevel="0" collapsed="false">
      <c r="B30" s="33" t="s">
        <v>75</v>
      </c>
    </row>
  </sheetData>
  <sheetProtection sheet="true" password="ce4b" formatCells="false"/>
  <autoFilter ref="B10:N25"/>
  <mergeCells count="14">
    <mergeCell ref="L2:N3"/>
    <mergeCell ref="B7:C7"/>
    <mergeCell ref="D7:E7"/>
    <mergeCell ref="F7:G7"/>
    <mergeCell ref="H7:I7"/>
    <mergeCell ref="J7:K7"/>
    <mergeCell ref="L7:N7"/>
    <mergeCell ref="B8:C8"/>
    <mergeCell ref="D8:E8"/>
    <mergeCell ref="F8:G8"/>
    <mergeCell ref="H8:I8"/>
    <mergeCell ref="J8:K8"/>
    <mergeCell ref="L8:N8"/>
    <mergeCell ref="D28:E28"/>
  </mergeCells>
  <conditionalFormatting sqref="D28">
    <cfRule type="expression" priority="2" aboveAverage="0" equalAverage="0" bottom="0" percent="0" rank="0" text="" dxfId="5">
      <formula>$D$28="Check"</formula>
    </cfRule>
  </conditionalFormatting>
  <conditionalFormatting sqref="N11:N25">
    <cfRule type="expression" priority="3" aboveAverage="0" equalAverage="0" bottom="0" percent="0" rank="0" text="" dxfId="6">
      <formula>AND($F11&lt;&gt;"",$N11&gt;0)</formula>
    </cfRule>
  </conditionalFormatting>
  <printOptions headings="false" gridLines="false" gridLinesSet="true" horizontalCentered="true" verticalCentered="false"/>
  <pageMargins left="0.3" right="0.3" top="0.4" bottom="0.5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&amp;L&amp;8 &amp;K6b7280OpenSheets.co.uk  ·  free templates for UK small businesses  ·  MTD-ready tools at aligned.tax&amp;R&amp;8 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2026-06-19T15:40:58Z</dcterms:created>
  <dc:creator>openpyxl</dc:creator>
  <dc:description/>
  <dc:language>en-GB</dc:language>
  <cp:lastModifiedBy/>
  <dcterms:modified xsi:type="dcterms:W3CDTF">2026-06-19T15:43:13Z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